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I:\Gemensamt\Teknisk samordning\TKA-hemsida\TKA 2024\Arbetsmappar TKA-dokument\Miljö\"/>
    </mc:Choice>
  </mc:AlternateContent>
  <xr:revisionPtr revIDLastSave="0" documentId="8_{0AA2FEE3-8257-4F37-AF5F-96FAC0D39B2C}" xr6:coauthVersionLast="47" xr6:coauthVersionMax="47" xr10:uidLastSave="{00000000-0000-0000-0000-000000000000}"/>
  <workbookProtection workbookAlgorithmName="SHA-512" workbookHashValue="au/7kXdMLuTdl5yyw7tGAB5LNN9uNGlpZPa3GImHVsCvd9zFAw+dayqcZ8N2I/aKe9yl35I8R55I+1blMRg9fg==" workbookSaltValue="tUJUk46llyLOllq1oNGrgA==" workbookSpinCount="100000" lockStructure="1"/>
  <bookViews>
    <workbookView xWindow="28680" yWindow="-120" windowWidth="29040" windowHeight="15720" activeTab="2" xr2:uid="{00000000-000D-0000-FFFF-FFFF00000000}"/>
  </bookViews>
  <sheets>
    <sheet name="Bakgrund" sheetId="7" r:id="rId1"/>
    <sheet name="Fyll i här" sheetId="1" r:id="rId2"/>
    <sheet name="Exempel 1" sheetId="5" r:id="rId3"/>
    <sheet name="Exempel 2"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1" l="1"/>
  <c r="I29" i="6"/>
  <c r="H29" i="6"/>
  <c r="H26" i="6"/>
  <c r="H25" i="6"/>
  <c r="D25" i="6"/>
  <c r="H24" i="6"/>
  <c r="D24" i="6"/>
  <c r="H23" i="6"/>
  <c r="D23" i="6"/>
  <c r="H22" i="6"/>
  <c r="D22" i="6"/>
  <c r="H21" i="6"/>
  <c r="D21" i="6"/>
  <c r="H20" i="6"/>
  <c r="D20" i="6"/>
  <c r="H19" i="6"/>
  <c r="D19" i="6"/>
  <c r="H18" i="6"/>
  <c r="E18" i="6"/>
  <c r="D18" i="6"/>
  <c r="H17" i="6"/>
  <c r="D17" i="6"/>
  <c r="H16" i="6"/>
  <c r="D16" i="6"/>
  <c r="H12" i="6"/>
  <c r="H11" i="6"/>
  <c r="D11" i="6"/>
  <c r="H10" i="6"/>
  <c r="D10" i="6"/>
  <c r="H9" i="6"/>
  <c r="D9" i="6"/>
  <c r="H8" i="6"/>
  <c r="D8" i="6"/>
  <c r="H7" i="6"/>
  <c r="E7" i="6"/>
  <c r="D7" i="6"/>
  <c r="H6" i="6"/>
  <c r="E6" i="6"/>
  <c r="D6" i="6"/>
  <c r="H5" i="6"/>
  <c r="E5" i="6"/>
  <c r="D5" i="6"/>
  <c r="I29" i="5"/>
  <c r="H29" i="5"/>
  <c r="H26" i="5"/>
  <c r="H25" i="5"/>
  <c r="D25" i="5"/>
  <c r="H24" i="5"/>
  <c r="D24" i="5"/>
  <c r="H23" i="5"/>
  <c r="D23" i="5"/>
  <c r="H22" i="5"/>
  <c r="D22" i="5"/>
  <c r="H21" i="5"/>
  <c r="D21" i="5"/>
  <c r="H20" i="5"/>
  <c r="D20" i="5"/>
  <c r="H19" i="5"/>
  <c r="D19" i="5"/>
  <c r="H18" i="5"/>
  <c r="E18" i="5"/>
  <c r="D18" i="5"/>
  <c r="H17" i="5"/>
  <c r="D17" i="5"/>
  <c r="H16" i="5"/>
  <c r="D16" i="5"/>
  <c r="H12" i="5"/>
  <c r="H11" i="5"/>
  <c r="D11" i="5"/>
  <c r="H10" i="5"/>
  <c r="D10" i="5"/>
  <c r="H9" i="5"/>
  <c r="D9" i="5"/>
  <c r="H8" i="5"/>
  <c r="D8" i="5"/>
  <c r="H7" i="5"/>
  <c r="E7" i="5"/>
  <c r="D7" i="5"/>
  <c r="H6" i="5"/>
  <c r="E6" i="5"/>
  <c r="D6" i="5"/>
  <c r="H5" i="5"/>
  <c r="E5" i="5"/>
  <c r="D5" i="5"/>
  <c r="H29" i="1"/>
  <c r="H26" i="1"/>
  <c r="H25" i="1"/>
  <c r="D25" i="1"/>
  <c r="H24" i="1"/>
  <c r="D24" i="1"/>
  <c r="H23" i="1"/>
  <c r="D23" i="1"/>
  <c r="H22" i="1"/>
  <c r="D22" i="1"/>
  <c r="H21" i="1"/>
  <c r="D21" i="1"/>
  <c r="H20" i="1"/>
  <c r="D20" i="1"/>
  <c r="H19" i="1"/>
  <c r="D19" i="1"/>
  <c r="H18" i="1"/>
  <c r="E18" i="1"/>
  <c r="D18" i="1"/>
  <c r="H17" i="1"/>
  <c r="D17" i="1"/>
  <c r="H16" i="1"/>
  <c r="D16" i="1"/>
  <c r="H12" i="1"/>
  <c r="H11" i="1"/>
  <c r="D11" i="1"/>
  <c r="H10" i="1"/>
  <c r="D10" i="1"/>
  <c r="H9" i="1"/>
  <c r="D9" i="1"/>
  <c r="H8" i="1"/>
  <c r="D8" i="1"/>
  <c r="H7" i="1"/>
  <c r="E7" i="1"/>
  <c r="D7" i="1"/>
  <c r="H6" i="1"/>
  <c r="E6" i="1"/>
  <c r="D6" i="1"/>
  <c r="H5" i="1"/>
  <c r="E5" i="1"/>
  <c r="D5" i="1"/>
</calcChain>
</file>

<file path=xl/sharedStrings.xml><?xml version="1.0" encoding="utf-8"?>
<sst xmlns="http://schemas.openxmlformats.org/spreadsheetml/2006/main" count="228" uniqueCount="55">
  <si>
    <t>Mängd</t>
  </si>
  <si>
    <t>Enhet</t>
  </si>
  <si>
    <t>Uppräkning</t>
  </si>
  <si>
    <t>Summa</t>
  </si>
  <si>
    <t>Alkylatbensin</t>
  </si>
  <si>
    <t>Liter</t>
  </si>
  <si>
    <t>E85</t>
  </si>
  <si>
    <t>ED95</t>
  </si>
  <si>
    <t>Kg</t>
  </si>
  <si>
    <t>kg</t>
  </si>
  <si>
    <t>kWh</t>
  </si>
  <si>
    <t>El från förnybara energikällor</t>
  </si>
  <si>
    <t>Drivmedel till fordon och arbetsmaskiner</t>
  </si>
  <si>
    <t>El från icke förnybara energikällor</t>
  </si>
  <si>
    <t>Bensin, även sådan som innehåller inblandning av biodrivmedel</t>
  </si>
  <si>
    <t>Diesel, även sådan som innehåller inblandning av biodrivmedel</t>
  </si>
  <si>
    <t>Vätgas från förnybara källor</t>
  </si>
  <si>
    <t>Vätgas från icke förnybara källor</t>
  </si>
  <si>
    <t>Naturgas/100% fossil fordonsgas (flytande)</t>
  </si>
  <si>
    <t>Naturgas/100% fossil fordonsgas (gas)</t>
  </si>
  <si>
    <t>HVO 100%</t>
  </si>
  <si>
    <t>RME eller annan FAME 100%</t>
  </si>
  <si>
    <t>A - Konventionell el och konventionella drivmedel som inte omfattas av B nedan</t>
  </si>
  <si>
    <t>B/(A+B)</t>
  </si>
  <si>
    <t>Energimängd (kWh)</t>
  </si>
  <si>
    <t>kWh/kWh</t>
  </si>
  <si>
    <t>kWh/kg</t>
  </si>
  <si>
    <t>kWh/liter</t>
  </si>
  <si>
    <t>Drivmedel</t>
  </si>
  <si>
    <t>Omräkningsfaktor</t>
  </si>
  <si>
    <t>B- El från förnybara energikällor  och/eller hållbara höginblandade och hållbara rena biodrivmedel  som inte omfattas av reduktionsplikt</t>
  </si>
  <si>
    <t>Biogas 100% förnybar (gas)</t>
  </si>
  <si>
    <t>Fordonsgas mix (gas)</t>
  </si>
  <si>
    <t>Biogas 100% förnybar (flytande)</t>
  </si>
  <si>
    <t>Fordonsgas mix (flytande)</t>
  </si>
  <si>
    <t xml:space="preserve">Energiandel el från förnybara energikällor  och/eller hållbara höginblandade och hållbara rena biodrivmedel  som inte omfattas av reduktionsplikt </t>
  </si>
  <si>
    <t>Energiandel el från förnybara energikällor  och/eller hållbara höginblandade och hållbara rena biodrivmedel  som inte omfattas av reduktionsplikt</t>
  </si>
  <si>
    <r>
      <rPr>
        <b/>
        <sz val="12"/>
        <color theme="1"/>
        <rFont val="Calibri"/>
        <family val="2"/>
        <scheme val="minor"/>
      </rPr>
      <t>Syfte</t>
    </r>
    <r>
      <rPr>
        <sz val="12"/>
        <color theme="1"/>
        <rFont val="Calibri"/>
        <family val="2"/>
        <scheme val="minor"/>
      </rPr>
      <t>:</t>
    </r>
  </si>
  <si>
    <t>Resultat:</t>
  </si>
  <si>
    <t>Användningsområde:</t>
  </si>
  <si>
    <t>Beräkningen sker igenom angiven förbrukad mängd räknas om till energi i kWh, genom en omräkningsfaktor.</t>
  </si>
  <si>
    <t>Andel inblandning anges direkt i procent %. För att uppfylla kravet måste andelen vara minst 20%.</t>
  </si>
  <si>
    <t>Syftet med drivmedelskalkylen är att få en beräkning av använda mängder drivmedel och andel inblandning av förnybar energi och/eller hållbara höginblandade och hållbara rena biodrivmedel.</t>
  </si>
  <si>
    <r>
      <t xml:space="preserve">Drivmedelskalkylen kan användas som ett </t>
    </r>
    <r>
      <rPr>
        <b/>
        <sz val="11"/>
        <color theme="1"/>
        <rFont val="Calibri"/>
        <family val="2"/>
        <scheme val="minor"/>
      </rPr>
      <t>uppföljningsverktyg</t>
    </r>
    <r>
      <rPr>
        <sz val="11"/>
        <color theme="1"/>
        <rFont val="Calibri"/>
        <family val="2"/>
        <scheme val="minor"/>
      </rPr>
      <t xml:space="preserve"> till att beräkna förbrukade drivmedel både under entreprenadens gång och för en slutredovisning.</t>
    </r>
  </si>
  <si>
    <r>
      <t xml:space="preserve">Drivmedelskalkylen kan också utgöra ett </t>
    </r>
    <r>
      <rPr>
        <b/>
        <sz val="11"/>
        <color theme="1"/>
        <rFont val="Calibri"/>
        <family val="2"/>
        <scheme val="minor"/>
      </rPr>
      <t>budgetverktyg</t>
    </r>
    <r>
      <rPr>
        <sz val="11"/>
        <color theme="1"/>
        <rFont val="Calibri"/>
        <family val="2"/>
        <scheme val="minor"/>
      </rPr>
      <t xml:space="preserve"> för en beräkning av tilltänkta drivmedel, åtgång och fördelning.</t>
    </r>
  </si>
  <si>
    <t>Förklaring till drivmedelsmall och beräkning av förnybar andel drivmedel i entreprenader.</t>
  </si>
  <si>
    <t>Källa omräkningsfaktor/energiinnehåll (kWh):</t>
  </si>
  <si>
    <t>Del A - Bensin och deisel som som omfattas av reduktionsplikten, naturgas samt el och vätgas från icke förnybara energikällor.</t>
  </si>
  <si>
    <t>Kalkylen räknar ut energiandel el från förnybara energikällor  och hållbara höginblandade och hållbara rena biodrivmedel som inte omfattas av reduktionsplikt .</t>
  </si>
  <si>
    <t>Modellen redovisar också automatiskt om kravet är uppnått eller inte.</t>
  </si>
  <si>
    <t>Energimyndigheten och Trafikverket</t>
  </si>
  <si>
    <t xml:space="preserve">Uppräkning är bara aktuell för el och för fordonsgas. De senare enbart i tabell B. </t>
  </si>
  <si>
    <t xml:space="preserve">För el tar uppräkningen hänsyn till att det i samband med övergången till eldrift även sker en energieffektivisering. Faktorn är till för att räkna motsvarande energianvändning för bensin eller diesel innan elektrifieringen. </t>
  </si>
  <si>
    <t xml:space="preserve">För fordonsgas i tabell B är uppräkningen (eller snarare nedräkningen) en schablon för att fordonsgas i snitt innehåller 75 procent biogas (konservativt räknat) och att det är bara biogasen som är förnybar. </t>
  </si>
  <si>
    <t xml:space="preserve">Del B - Hållbara höginblandade och hållbara rena biodrivmedel som inte omfattas av reduktionsplikten samt el eller vätgas från förnybara energikällor.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</si>
</sst>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i/>
      <sz val="11"/>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12"/>
      <color theme="1"/>
      <name val="Calibri"/>
      <family val="2"/>
      <scheme val="minor"/>
    </font>
    <font>
      <sz val="11"/>
      <color rgb="FF000000"/>
      <name val="Calibri"/>
      <family val="2"/>
      <scheme val="minor"/>
    </font>
    <font>
      <sz val="10"/>
      <name val="Arial"/>
      <family val="2"/>
    </font>
    <font>
      <b/>
      <sz val="12"/>
      <color theme="1"/>
      <name val="Calibri"/>
      <family val="2"/>
      <scheme val="minor"/>
    </font>
    <font>
      <sz val="11"/>
      <color rgb="FF1F497D"/>
      <name val="Calibri"/>
      <family val="2"/>
      <scheme val="minor"/>
    </font>
    <font>
      <b/>
      <sz val="11"/>
      <name val="Calibri"/>
      <family val="2"/>
      <scheme val="minor"/>
    </font>
    <font>
      <sz val="11"/>
      <name val="Calibri"/>
      <family val="2"/>
      <scheme val="minor"/>
    </font>
    <font>
      <sz val="11"/>
      <color theme="1"/>
      <name val="Calibri"/>
      <family val="2"/>
      <scheme val="minor"/>
    </font>
  </fonts>
  <fills count="6">
    <fill>
      <patternFill patternType="none"/>
    </fill>
    <fill>
      <patternFill patternType="gray125"/>
    </fill>
    <fill>
      <patternFill patternType="solid">
        <fgColor theme="8" tint="0.79995117038483843"/>
        <bgColor indexed="64"/>
      </patternFill>
    </fill>
    <fill>
      <patternFill patternType="solid">
        <fgColor theme="0" tint="-0.34995574816125979"/>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4">
    <xf numFmtId="0" fontId="0" fillId="0" borderId="0"/>
    <xf numFmtId="9" fontId="12" fillId="0" borderId="0" applyFont="0" applyFill="0" applyBorder="0" applyAlignment="0" applyProtection="0"/>
    <xf numFmtId="0" fontId="7" fillId="0" borderId="0"/>
    <xf numFmtId="0" fontId="5" fillId="2" borderId="0" applyNumberFormat="0" applyBorder="0" applyAlignment="0" applyProtection="0"/>
  </cellStyleXfs>
  <cellXfs count="33">
    <xf numFmtId="0" fontId="0" fillId="0" borderId="0" xfId="0"/>
    <xf numFmtId="0" fontId="0" fillId="0" borderId="1" xfId="0" applyBorder="1" applyAlignment="1"/>
    <xf numFmtId="0" fontId="2" fillId="0" borderId="1" xfId="0" applyFont="1" applyBorder="1" applyAlignment="1"/>
    <xf numFmtId="0" fontId="0" fillId="0" borderId="2" xfId="0" applyBorder="1" applyAlignment="1">
      <alignment wrapText="1"/>
    </xf>
    <xf numFmtId="0" fontId="1" fillId="0" borderId="2" xfId="0" applyFont="1" applyBorder="1" applyAlignment="1">
      <alignment wrapText="1"/>
    </xf>
    <xf numFmtId="0" fontId="0" fillId="0" borderId="1" xfId="0" applyBorder="1" applyAlignment="1">
      <alignment wrapText="1"/>
    </xf>
    <xf numFmtId="0" fontId="0" fillId="0" borderId="1" xfId="0" applyBorder="1"/>
    <xf numFmtId="0" fontId="1" fillId="0" borderId="0" xfId="0" applyFont="1"/>
    <xf numFmtId="0" fontId="0" fillId="3" borderId="1" xfId="0" applyFill="1" applyBorder="1"/>
    <xf numFmtId="0" fontId="2" fillId="0" borderId="0" xfId="0" applyFont="1"/>
    <xf numFmtId="0" fontId="3" fillId="0" borderId="1" xfId="0" applyFont="1" applyBorder="1"/>
    <xf numFmtId="1" fontId="0" fillId="0" borderId="1" xfId="0" applyNumberFormat="1" applyBorder="1"/>
    <xf numFmtId="2" fontId="0" fillId="0" borderId="1" xfId="0" applyNumberFormat="1" applyBorder="1"/>
    <xf numFmtId="0" fontId="0" fillId="0" borderId="2" xfId="0" applyBorder="1"/>
    <xf numFmtId="0" fontId="2" fillId="0" borderId="1" xfId="0" applyFont="1" applyBorder="1" applyAlignment="1"/>
    <xf numFmtId="0" fontId="0" fillId="0" borderId="1" xfId="0" applyBorder="1" applyAlignment="1"/>
    <xf numFmtId="0" fontId="0" fillId="0" borderId="1" xfId="0" applyBorder="1" applyProtection="1">
      <protection locked="0"/>
    </xf>
    <xf numFmtId="164" fontId="2" fillId="0" borderId="1" xfId="1" applyNumberFormat="1" applyFont="1" applyBorder="1"/>
    <xf numFmtId="0" fontId="4" fillId="4" borderId="0" xfId="0" applyFont="1" applyFill="1" applyAlignment="1">
      <alignment wrapText="1"/>
    </xf>
    <xf numFmtId="0" fontId="0" fillId="5" borderId="0" xfId="0" applyFill="1" applyAlignment="1" applyProtection="1">
      <alignment wrapText="1"/>
    </xf>
    <xf numFmtId="0" fontId="4" fillId="0" borderId="0" xfId="0" applyFont="1" applyAlignment="1" applyProtection="1">
      <alignment wrapText="1"/>
    </xf>
    <xf numFmtId="0" fontId="6" fillId="0" borderId="0" xfId="0" applyFont="1" applyAlignment="1" applyProtection="1">
      <alignment wrapText="1"/>
    </xf>
    <xf numFmtId="0" fontId="8" fillId="0" borderId="0" xfId="0" applyFont="1" applyAlignment="1" applyProtection="1">
      <alignment wrapText="1"/>
    </xf>
    <xf numFmtId="0" fontId="0" fillId="0" borderId="0" xfId="0" applyAlignment="1">
      <alignment wrapText="1"/>
    </xf>
    <xf numFmtId="0" fontId="0" fillId="0" borderId="0" xfId="0" applyAlignment="1" applyProtection="1">
      <alignment wrapText="1"/>
    </xf>
    <xf numFmtId="0" fontId="5" fillId="0" borderId="0" xfId="0" applyFont="1" applyAlignment="1" applyProtection="1">
      <alignment wrapText="1"/>
    </xf>
    <xf numFmtId="0" fontId="0" fillId="0" borderId="0" xfId="0"/>
    <xf numFmtId="0" fontId="0" fillId="0" borderId="0" xfId="0" applyBorder="1"/>
    <xf numFmtId="0" fontId="1" fillId="0" borderId="0" xfId="0" applyFont="1" applyBorder="1"/>
    <xf numFmtId="0" fontId="9" fillId="0" borderId="0" xfId="0" applyFont="1" applyAlignment="1">
      <alignment vertical="center"/>
    </xf>
    <xf numFmtId="0" fontId="10" fillId="0" borderId="0" xfId="0" applyFont="1"/>
    <xf numFmtId="0" fontId="11" fillId="0" borderId="0" xfId="0" applyFont="1" applyAlignment="1">
      <alignment wrapText="1"/>
    </xf>
    <xf numFmtId="0" fontId="11" fillId="0" borderId="0" xfId="0" applyFont="1" applyBorder="1" applyAlignment="1">
      <alignment wrapText="1"/>
    </xf>
  </cellXfs>
  <cellStyles count="4">
    <cellStyle name="20% - Accent5 2" xfId="3" xr:uid="{00000000-0005-0000-0000-000007000000}"/>
    <cellStyle name="Normal" xfId="0" builtinId="0"/>
    <cellStyle name="Normal 2" xfId="2" xr:uid="{00000000-0005-0000-0000-00000600000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16</xdr:col>
      <xdr:colOff>314325</xdr:colOff>
      <xdr:row>8</xdr:row>
      <xdr:rowOff>66676</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7410450" y="809625"/>
          <a:ext cx="3971925" cy="17145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sv-SE" sz="1100" b="1"/>
            <a:t>Se</a:t>
          </a:r>
          <a:r>
            <a:rPr lang="sv-SE" sz="1100" b="1" baseline="0"/>
            <a:t> flikarna Exempel 1 och 2 för råd hur mallen ska fyllas i.</a:t>
          </a:r>
        </a:p>
        <a:p>
          <a:endParaRPr lang="sv-SE" sz="1100" baseline="0"/>
        </a:p>
        <a:p>
          <a:r>
            <a:rPr lang="sv-SE" sz="1100" baseline="0"/>
            <a:t>Värden ska endast fyllas i rutor i kolumn B. Övriga rutor går inte att fylla i.</a:t>
          </a:r>
        </a:p>
        <a:p>
          <a:endParaRPr lang="sv-SE" sz="1100" baseline="0"/>
        </a:p>
        <a:p>
          <a:r>
            <a:rPr lang="sv-SE" sz="1100" baseline="0"/>
            <a:t>Beräkningen sker automatiskt och resultatet redovisas på rad 29. Både som andel och i klartext.</a:t>
          </a:r>
        </a:p>
        <a:p>
          <a:endParaRPr lang="sv-SE" sz="1100" baseline="0"/>
        </a:p>
        <a:p>
          <a:r>
            <a:rPr lang="sv-SE" sz="1100" baseline="0"/>
            <a:t>Omräkningsfaktorer och uppräkning är fixa och kan inte ändras.</a:t>
          </a:r>
        </a:p>
        <a:p>
          <a:endParaRPr lang="sv-SE"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609599</xdr:colOff>
      <xdr:row>4</xdr:row>
      <xdr:rowOff>47625</xdr:rowOff>
    </xdr:from>
    <xdr:to>
      <xdr:col>17</xdr:col>
      <xdr:colOff>428624</xdr:colOff>
      <xdr:row>12</xdr:row>
      <xdr:rowOff>47625</xdr:rowOff>
    </xdr:to>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7410450" y="857250"/>
          <a:ext cx="4695825" cy="29146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sv-SE" sz="1100"/>
            <a:t>Exempel 1.</a:t>
          </a:r>
        </a:p>
        <a:p>
          <a:r>
            <a:rPr lang="sv-SE" sz="1100"/>
            <a:t>Entreprenören</a:t>
          </a:r>
          <a:r>
            <a:rPr lang="sv-SE" sz="1100" baseline="0"/>
            <a:t> använder Preem Evoloution diesel (eller motsvarande från annan drivmedelsleverantör) med 50 procent inblandning av biodiesel (främst HVO men även lite RME).</a:t>
          </a:r>
        </a:p>
        <a:p>
          <a:endParaRPr lang="sv-SE" sz="1100" baseline="0"/>
        </a:p>
        <a:p>
          <a:r>
            <a:rPr lang="sv-SE" sz="1100" baseline="0"/>
            <a:t>Detta är ett konventionellt drivmedel och fylls i tabell A (cell B5). </a:t>
          </a:r>
        </a:p>
        <a:p>
          <a:endParaRPr lang="sv-SE" sz="1100" baseline="0"/>
        </a:p>
        <a:p>
          <a:r>
            <a:rPr lang="sv-SE" sz="1100" baseline="0"/>
            <a:t>Kravet ej nått.</a:t>
          </a:r>
        </a:p>
        <a:p>
          <a:endParaRPr lang="sv-SE" sz="1100" baseline="0"/>
        </a:p>
        <a:p>
          <a:r>
            <a:rPr lang="sv-SE" sz="1100" baseline="0"/>
            <a:t>Orsaken är att drivmedlet redan omfattas den reduktionsplikt som gäller för alla drivmedelsleverantörer. Att tanka denna diesel kommer inte höja andelen biodrivmedel på den svenska marknaden eftersom drivmedels leverantören kompenserar det med att ha lägre inblandning på andra ställen inom landet. Detta eftersom reduktioner eller inblandningar som är större än det lagstadgade kravet blir en kostnad för drivmedelsleverantören då allt drivmedel inklusive biodrivmedel är beskattat inom reduktionsplikten.</a:t>
          </a:r>
        </a:p>
        <a:p>
          <a:endParaRPr lang="sv-SE" sz="11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4</xdr:row>
      <xdr:rowOff>47625</xdr:rowOff>
    </xdr:from>
    <xdr:to>
      <xdr:col>17</xdr:col>
      <xdr:colOff>419100</xdr:colOff>
      <xdr:row>12</xdr:row>
      <xdr:rowOff>47625</xdr:rowOff>
    </xdr:to>
    <xdr:sp macro="" textlink="">
      <xdr:nvSpPr>
        <xdr:cNvPr id="2" name="textruta 1">
          <a:extLst>
            <a:ext uri="{FF2B5EF4-FFF2-40B4-BE49-F238E27FC236}">
              <a16:creationId xmlns:a16="http://schemas.microsoft.com/office/drawing/2014/main" id="{00000000-0008-0000-0300-000002000000}"/>
            </a:ext>
          </a:extLst>
        </xdr:cNvPr>
        <xdr:cNvSpPr txBox="1"/>
      </xdr:nvSpPr>
      <xdr:spPr>
        <a:xfrm>
          <a:off x="7410450" y="857250"/>
          <a:ext cx="4686300" cy="29146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sv-SE" sz="1100"/>
            <a:t>Exempel 2.</a:t>
          </a:r>
        </a:p>
        <a:p>
          <a:r>
            <a:rPr lang="sv-SE" sz="1100"/>
            <a:t>Entreprenören</a:t>
          </a:r>
          <a:r>
            <a:rPr lang="sv-SE" sz="1100" baseline="0"/>
            <a:t> använder 100 liter HVO100 d.v.s en biodiesel bestående av 100 procent HVO och 350 liter diesel med viss inblandning av biodrivmedel.</a:t>
          </a:r>
        </a:p>
        <a:p>
          <a:endParaRPr lang="sv-SE" sz="1100" baseline="0"/>
        </a:p>
        <a:p>
          <a:r>
            <a:rPr lang="sv-SE" sz="1100" baseline="0"/>
            <a:t>Dieseln med inblandning av biodrivmedel fylls i tabell A (cell B5).</a:t>
          </a:r>
        </a:p>
        <a:p>
          <a:endParaRPr lang="sv-SE" sz="1100" baseline="0"/>
        </a:p>
        <a:p>
          <a:r>
            <a:rPr lang="sv-SE" sz="1100" baseline="0"/>
            <a:t>HVO 100  är ett hållbart rent biodrivmedel  som inte omfattas av reduktionspliktoch fylls där i tabell B (cell B16). </a:t>
          </a:r>
        </a:p>
        <a:p>
          <a:endParaRPr lang="sv-SE" sz="1100" baseline="0"/>
        </a:p>
        <a:p>
          <a:r>
            <a:rPr lang="sv-SE" sz="1100" baseline="0"/>
            <a:t>Kravet nått.</a:t>
          </a:r>
        </a:p>
        <a:p>
          <a:endParaRPr lang="sv-SE" sz="1100" baseline="0"/>
        </a:p>
        <a:p>
          <a:r>
            <a:rPr lang="sv-SE" sz="1100" baseline="0"/>
            <a:t>Vad gäller dieseln så behöver entreprenören inte veta inblandningen av biodiesel då den omfattas av reduktionsplikten (se exempel 1). HVO100 ligger utanför reduktionsplikten och leder till en ökad användning av biodrivmedel på den svenska marknaden.</a:t>
          </a:r>
        </a:p>
        <a:p>
          <a:endParaRPr lang="sv-SE" sz="1100" baseline="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38"/>
  <sheetViews>
    <sheetView workbookViewId="0">
      <selection activeCell="C16" sqref="C16"/>
    </sheetView>
  </sheetViews>
  <sheetFormatPr defaultRowHeight="15" x14ac:dyDescent="0.25"/>
  <cols>
    <col min="2" max="2" width="105.5703125" style="23" customWidth="1"/>
  </cols>
  <sheetData>
    <row r="2" spans="2:2" x14ac:dyDescent="0.25">
      <c r="B2" s="18" t="s">
        <v>45</v>
      </c>
    </row>
    <row r="4" spans="2:2" ht="15.75" x14ac:dyDescent="0.25">
      <c r="B4" s="25" t="s">
        <v>37</v>
      </c>
    </row>
    <row r="5" spans="2:2" ht="30" x14ac:dyDescent="0.25">
      <c r="B5" s="24" t="s">
        <v>42</v>
      </c>
    </row>
    <row r="6" spans="2:2" x14ac:dyDescent="0.25">
      <c r="B6" s="24" t="s">
        <v>40</v>
      </c>
    </row>
    <row r="7" spans="2:2" s="26" customFormat="1" ht="30" x14ac:dyDescent="0.25">
      <c r="B7" s="24" t="s">
        <v>47</v>
      </c>
    </row>
    <row r="8" spans="2:2" s="26" customFormat="1" ht="33.75" customHeight="1" x14ac:dyDescent="0.25">
      <c r="B8" s="24" t="s">
        <v>54</v>
      </c>
    </row>
    <row r="10" spans="2:2" ht="15.75" x14ac:dyDescent="0.25">
      <c r="B10" s="22" t="s">
        <v>38</v>
      </c>
    </row>
    <row r="11" spans="2:2" ht="30" x14ac:dyDescent="0.25">
      <c r="B11" s="21" t="s">
        <v>48</v>
      </c>
    </row>
    <row r="12" spans="2:2" x14ac:dyDescent="0.25">
      <c r="B12" s="24" t="s">
        <v>41</v>
      </c>
    </row>
    <row r="13" spans="2:2" x14ac:dyDescent="0.25">
      <c r="B13" s="23" t="s">
        <v>49</v>
      </c>
    </row>
    <row r="14" spans="2:2" s="26" customFormat="1" x14ac:dyDescent="0.25">
      <c r="B14" s="23"/>
    </row>
    <row r="15" spans="2:2" x14ac:dyDescent="0.25">
      <c r="B15" s="20" t="s">
        <v>39</v>
      </c>
    </row>
    <row r="16" spans="2:2" ht="30" x14ac:dyDescent="0.25">
      <c r="B16" s="19" t="s">
        <v>43</v>
      </c>
    </row>
    <row r="17" spans="2:2" ht="30" x14ac:dyDescent="0.25">
      <c r="B17" s="19" t="s">
        <v>44</v>
      </c>
    </row>
    <row r="20" spans="2:2" x14ac:dyDescent="0.25">
      <c r="B20" s="30" t="s">
        <v>46</v>
      </c>
    </row>
    <row r="21" spans="2:2" x14ac:dyDescent="0.25">
      <c r="B21" s="31" t="s">
        <v>50</v>
      </c>
    </row>
    <row r="22" spans="2:2" x14ac:dyDescent="0.25">
      <c r="B22" s="32"/>
    </row>
    <row r="23" spans="2:2" x14ac:dyDescent="0.25">
      <c r="B23" s="32" t="s">
        <v>51</v>
      </c>
    </row>
    <row r="24" spans="2:2" ht="36" customHeight="1" x14ac:dyDescent="0.25">
      <c r="B24" s="32" t="s">
        <v>52</v>
      </c>
    </row>
    <row r="25" spans="2:2" ht="30" x14ac:dyDescent="0.25">
      <c r="B25" s="31" t="s">
        <v>53</v>
      </c>
    </row>
    <row r="28" spans="2:2" x14ac:dyDescent="0.25">
      <c r="B28" s="28"/>
    </row>
    <row r="29" spans="2:2" x14ac:dyDescent="0.25">
      <c r="B29" s="29"/>
    </row>
    <row r="30" spans="2:2" x14ac:dyDescent="0.25">
      <c r="B30" s="29"/>
    </row>
    <row r="31" spans="2:2" x14ac:dyDescent="0.25">
      <c r="B31" s="27"/>
    </row>
    <row r="32" spans="2:2" x14ac:dyDescent="0.25">
      <c r="B32" s="27"/>
    </row>
    <row r="33" spans="2:2" x14ac:dyDescent="0.25">
      <c r="B33" s="27"/>
    </row>
    <row r="34" spans="2:2" x14ac:dyDescent="0.25">
      <c r="B34" s="27"/>
    </row>
    <row r="35" spans="2:2" x14ac:dyDescent="0.25">
      <c r="B35" s="27"/>
    </row>
    <row r="36" spans="2:2" x14ac:dyDescent="0.25">
      <c r="B36" s="27"/>
    </row>
    <row r="37" spans="2:2" x14ac:dyDescent="0.25">
      <c r="B37" s="27"/>
    </row>
    <row r="38" spans="2:2" x14ac:dyDescent="0.25">
      <c r="B38" s="27"/>
    </row>
  </sheetData>
  <sheetProtection algorithmName="SHA-512" hashValue="xAIxnp2hZRHtfkEx7sR8vhw8SW2ai3T6qY7VpsFQsRr5Mo9THZTqZvKfpUpiVJToDx6ZdKA4xkjYDyHScvlmQw==" saltValue="2+gykDPxtXiJrfrtLjPJ6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9"/>
  <sheetViews>
    <sheetView workbookViewId="0">
      <selection activeCell="N17" sqref="N17"/>
    </sheetView>
  </sheetViews>
  <sheetFormatPr defaultRowHeight="15" x14ac:dyDescent="0.25"/>
  <cols>
    <col min="1" max="1" width="27.28515625" customWidth="1"/>
    <col min="3" max="3" width="9.85546875" customWidth="1"/>
    <col min="4" max="4" width="17" customWidth="1"/>
    <col min="5" max="5" width="7.140625" hidden="1" customWidth="1"/>
    <col min="6" max="6" width="9.85546875" hidden="1" customWidth="1"/>
    <col min="7" max="7" width="11.140625" bestFit="1" customWidth="1"/>
    <col min="8" max="8" width="18.42578125" customWidth="1"/>
  </cols>
  <sheetData>
    <row r="1" spans="1:8" ht="21" x14ac:dyDescent="0.35">
      <c r="A1" s="9" t="s">
        <v>12</v>
      </c>
    </row>
    <row r="3" spans="1:8" s="7" customFormat="1" x14ac:dyDescent="0.25">
      <c r="A3" s="7" t="s">
        <v>22</v>
      </c>
    </row>
    <row r="4" spans="1:8" x14ac:dyDescent="0.25">
      <c r="A4" t="s">
        <v>28</v>
      </c>
      <c r="B4" t="s">
        <v>0</v>
      </c>
      <c r="C4" t="s">
        <v>1</v>
      </c>
      <c r="D4" t="s">
        <v>29</v>
      </c>
      <c r="G4" t="s">
        <v>2</v>
      </c>
      <c r="H4" t="s">
        <v>24</v>
      </c>
    </row>
    <row r="5" spans="1:8" ht="45" x14ac:dyDescent="0.25">
      <c r="A5" s="5" t="s">
        <v>15</v>
      </c>
      <c r="B5" s="16"/>
      <c r="C5" s="6" t="s">
        <v>5</v>
      </c>
      <c r="D5" s="6" t="str">
        <f t="shared" ref="D5:D9" si="0">CONCATENATE(E5," ",F5)</f>
        <v>9,72 kWh/liter</v>
      </c>
      <c r="E5" s="12">
        <f>ROUND(9.8*(1-0.206)+9.44*0.161+9.22*(0.206-0.161),2)</f>
        <v>9.7200000000000006</v>
      </c>
      <c r="F5" s="6" t="s">
        <v>27</v>
      </c>
      <c r="G5" s="6">
        <v>1</v>
      </c>
      <c r="H5" s="11">
        <f t="shared" ref="H5:H9" si="1">B5*E5*G5</f>
        <v>0</v>
      </c>
    </row>
    <row r="6" spans="1:8" ht="45" x14ac:dyDescent="0.25">
      <c r="A6" s="5" t="s">
        <v>14</v>
      </c>
      <c r="B6" s="16"/>
      <c r="C6" s="6" t="s">
        <v>5</v>
      </c>
      <c r="D6" s="6" t="str">
        <f t="shared" si="0"/>
        <v>8,95 kWh/liter</v>
      </c>
      <c r="E6" s="12">
        <f>ROUND(9.1*0.953+5.86*0.047,2)</f>
        <v>8.9499999999999993</v>
      </c>
      <c r="F6" s="6" t="s">
        <v>27</v>
      </c>
      <c r="G6" s="6">
        <v>1</v>
      </c>
      <c r="H6" s="11">
        <f t="shared" si="1"/>
        <v>0</v>
      </c>
    </row>
    <row r="7" spans="1:8" x14ac:dyDescent="0.25">
      <c r="A7" s="5" t="s">
        <v>4</v>
      </c>
      <c r="B7" s="16"/>
      <c r="C7" s="6" t="s">
        <v>5</v>
      </c>
      <c r="D7" s="6" t="str">
        <f t="shared" si="0"/>
        <v>8,53 kWh/liter</v>
      </c>
      <c r="E7" s="12">
        <f>ROUND(8.53,2)</f>
        <v>8.5299999999999994</v>
      </c>
      <c r="F7" s="6" t="s">
        <v>27</v>
      </c>
      <c r="G7" s="6">
        <v>1</v>
      </c>
      <c r="H7" s="11">
        <f t="shared" si="1"/>
        <v>0</v>
      </c>
    </row>
    <row r="8" spans="1:8" ht="30" x14ac:dyDescent="0.25">
      <c r="A8" s="5" t="s">
        <v>19</v>
      </c>
      <c r="B8" s="16"/>
      <c r="C8" s="6" t="s">
        <v>8</v>
      </c>
      <c r="D8" s="6" t="str">
        <f t="shared" si="0"/>
        <v>13,3 kWh/kg</v>
      </c>
      <c r="E8" s="12">
        <v>13.3</v>
      </c>
      <c r="F8" s="6" t="s">
        <v>26</v>
      </c>
      <c r="G8" s="6">
        <v>1</v>
      </c>
      <c r="H8" s="11">
        <f t="shared" si="1"/>
        <v>0</v>
      </c>
    </row>
    <row r="9" spans="1:8" ht="30" x14ac:dyDescent="0.25">
      <c r="A9" s="5" t="s">
        <v>18</v>
      </c>
      <c r="B9" s="16"/>
      <c r="C9" s="6" t="s">
        <v>9</v>
      </c>
      <c r="D9" s="6" t="str">
        <f t="shared" si="0"/>
        <v>13,7 kWh/kg</v>
      </c>
      <c r="E9" s="12">
        <v>13.7</v>
      </c>
      <c r="F9" s="6" t="s">
        <v>26</v>
      </c>
      <c r="G9" s="6">
        <v>1</v>
      </c>
      <c r="H9" s="11">
        <f t="shared" si="1"/>
        <v>0</v>
      </c>
    </row>
    <row r="10" spans="1:8" ht="30" x14ac:dyDescent="0.25">
      <c r="A10" s="5" t="s">
        <v>13</v>
      </c>
      <c r="B10" s="16"/>
      <c r="C10" s="6" t="s">
        <v>10</v>
      </c>
      <c r="D10" s="6" t="str">
        <f>CONCATENATE(E10," ",F10)</f>
        <v>1 kWh/kWh</v>
      </c>
      <c r="E10" s="12">
        <v>1</v>
      </c>
      <c r="F10" s="6" t="s">
        <v>25</v>
      </c>
      <c r="G10" s="6">
        <v>3</v>
      </c>
      <c r="H10" s="11">
        <f>B10*E10*G10</f>
        <v>0</v>
      </c>
    </row>
    <row r="11" spans="1:8" ht="30" x14ac:dyDescent="0.25">
      <c r="A11" s="5" t="s">
        <v>17</v>
      </c>
      <c r="B11" s="16"/>
      <c r="C11" s="6" t="s">
        <v>8</v>
      </c>
      <c r="D11" s="6" t="str">
        <f t="shared" ref="D11" si="2">CONCATENATE(E11," ",F11)</f>
        <v>33 kWh/kg</v>
      </c>
      <c r="E11" s="12">
        <v>33</v>
      </c>
      <c r="F11" s="6" t="s">
        <v>26</v>
      </c>
      <c r="G11" s="6">
        <v>1</v>
      </c>
      <c r="H11" s="11">
        <f t="shared" ref="H11" si="3">B11*E11*G11</f>
        <v>0</v>
      </c>
    </row>
    <row r="12" spans="1:8" x14ac:dyDescent="0.25">
      <c r="A12" s="5" t="s">
        <v>3</v>
      </c>
      <c r="B12" s="8"/>
      <c r="C12" s="8"/>
      <c r="D12" s="8"/>
      <c r="E12" s="8"/>
      <c r="F12" s="8"/>
      <c r="G12" s="8"/>
      <c r="H12" s="11">
        <f>SUM(H5:H11)</f>
        <v>0</v>
      </c>
    </row>
    <row r="14" spans="1:8" s="7" customFormat="1" x14ac:dyDescent="0.25">
      <c r="A14" s="7" t="s">
        <v>30</v>
      </c>
    </row>
    <row r="15" spans="1:8" x14ac:dyDescent="0.25">
      <c r="A15" s="13" t="s">
        <v>28</v>
      </c>
      <c r="B15" s="13" t="s">
        <v>0</v>
      </c>
      <c r="C15" s="13" t="s">
        <v>1</v>
      </c>
      <c r="D15" s="13" t="s">
        <v>29</v>
      </c>
      <c r="E15" s="13"/>
      <c r="F15" s="13"/>
      <c r="G15" s="13" t="s">
        <v>2</v>
      </c>
      <c r="H15" s="13" t="s">
        <v>24</v>
      </c>
    </row>
    <row r="16" spans="1:8" x14ac:dyDescent="0.25">
      <c r="A16" s="6" t="s">
        <v>20</v>
      </c>
      <c r="B16" s="16"/>
      <c r="C16" s="6" t="s">
        <v>5</v>
      </c>
      <c r="D16" s="6" t="str">
        <f t="shared" ref="D16:D23" si="4">CONCATENATE(E16," ",F16)</f>
        <v>9,44 kWh/liter</v>
      </c>
      <c r="E16" s="6">
        <v>9.44</v>
      </c>
      <c r="F16" s="6" t="s">
        <v>27</v>
      </c>
      <c r="G16" s="6">
        <v>1</v>
      </c>
      <c r="H16" s="11">
        <f t="shared" ref="H16:H23" si="5">B16*E16*G16</f>
        <v>0</v>
      </c>
    </row>
    <row r="17" spans="1:10" x14ac:dyDescent="0.25">
      <c r="A17" s="6" t="s">
        <v>21</v>
      </c>
      <c r="B17" s="16"/>
      <c r="C17" s="6" t="s">
        <v>5</v>
      </c>
      <c r="D17" s="6" t="str">
        <f t="shared" si="4"/>
        <v>9,22 kWh/liter</v>
      </c>
      <c r="E17" s="6">
        <v>9.2200000000000006</v>
      </c>
      <c r="F17" s="6" t="s">
        <v>27</v>
      </c>
      <c r="G17" s="6">
        <v>1</v>
      </c>
      <c r="H17" s="11">
        <f t="shared" si="5"/>
        <v>0</v>
      </c>
    </row>
    <row r="18" spans="1:10" x14ac:dyDescent="0.25">
      <c r="A18" s="6" t="s">
        <v>6</v>
      </c>
      <c r="B18" s="16"/>
      <c r="C18" s="6" t="s">
        <v>5</v>
      </c>
      <c r="D18" s="6" t="str">
        <f t="shared" si="4"/>
        <v>6,48 kWh/liter</v>
      </c>
      <c r="E18" s="12">
        <f>ROUND(9.1*0.19+5.86*0.81,2)</f>
        <v>6.48</v>
      </c>
      <c r="F18" s="6" t="s">
        <v>27</v>
      </c>
      <c r="G18" s="6">
        <v>1</v>
      </c>
      <c r="H18" s="11">
        <f t="shared" si="5"/>
        <v>0</v>
      </c>
    </row>
    <row r="19" spans="1:10" x14ac:dyDescent="0.25">
      <c r="A19" s="6" t="s">
        <v>7</v>
      </c>
      <c r="B19" s="16"/>
      <c r="C19" s="6" t="s">
        <v>5</v>
      </c>
      <c r="D19" s="6" t="str">
        <f t="shared" si="4"/>
        <v>5,86 kWh/liter</v>
      </c>
      <c r="E19" s="6">
        <v>5.86</v>
      </c>
      <c r="F19" s="6" t="s">
        <v>27</v>
      </c>
      <c r="G19" s="6">
        <v>1</v>
      </c>
      <c r="H19" s="11">
        <f t="shared" si="5"/>
        <v>0</v>
      </c>
    </row>
    <row r="20" spans="1:10" x14ac:dyDescent="0.25">
      <c r="A20" s="6" t="s">
        <v>31</v>
      </c>
      <c r="B20" s="16"/>
      <c r="C20" s="6" t="s">
        <v>8</v>
      </c>
      <c r="D20" s="6" t="str">
        <f t="shared" si="4"/>
        <v>13,3 kWh/kg</v>
      </c>
      <c r="E20" s="6">
        <v>13.3</v>
      </c>
      <c r="F20" s="6" t="s">
        <v>26</v>
      </c>
      <c r="G20" s="6">
        <v>1</v>
      </c>
      <c r="H20" s="11">
        <f t="shared" si="5"/>
        <v>0</v>
      </c>
    </row>
    <row r="21" spans="1:10" x14ac:dyDescent="0.25">
      <c r="A21" s="6" t="s">
        <v>32</v>
      </c>
      <c r="B21" s="16"/>
      <c r="C21" s="6" t="s">
        <v>9</v>
      </c>
      <c r="D21" s="6" t="str">
        <f t="shared" si="4"/>
        <v>13,3 kWh/kg</v>
      </c>
      <c r="E21" s="6">
        <v>13.3</v>
      </c>
      <c r="F21" s="6" t="s">
        <v>26</v>
      </c>
      <c r="G21" s="6">
        <v>0.75</v>
      </c>
      <c r="H21" s="11">
        <f t="shared" si="5"/>
        <v>0</v>
      </c>
    </row>
    <row r="22" spans="1:10" x14ac:dyDescent="0.25">
      <c r="A22" s="6" t="s">
        <v>33</v>
      </c>
      <c r="B22" s="16"/>
      <c r="C22" s="6" t="s">
        <v>8</v>
      </c>
      <c r="D22" s="6" t="str">
        <f t="shared" si="4"/>
        <v>13,7 kWh/kg</v>
      </c>
      <c r="E22" s="6">
        <v>13.7</v>
      </c>
      <c r="F22" s="6" t="s">
        <v>26</v>
      </c>
      <c r="G22" s="6">
        <v>1</v>
      </c>
      <c r="H22" s="11">
        <f t="shared" si="5"/>
        <v>0</v>
      </c>
    </row>
    <row r="23" spans="1:10" x14ac:dyDescent="0.25">
      <c r="A23" s="6" t="s">
        <v>34</v>
      </c>
      <c r="B23" s="16"/>
      <c r="C23" s="6" t="s">
        <v>9</v>
      </c>
      <c r="D23" s="6" t="str">
        <f t="shared" si="4"/>
        <v>13,7 kWh/kg</v>
      </c>
      <c r="E23" s="6">
        <v>13.7</v>
      </c>
      <c r="F23" s="6" t="s">
        <v>26</v>
      </c>
      <c r="G23" s="6">
        <v>0.75</v>
      </c>
      <c r="H23" s="11">
        <f t="shared" si="5"/>
        <v>0</v>
      </c>
    </row>
    <row r="24" spans="1:10" x14ac:dyDescent="0.25">
      <c r="A24" s="6" t="s">
        <v>11</v>
      </c>
      <c r="B24" s="16"/>
      <c r="C24" s="6" t="s">
        <v>10</v>
      </c>
      <c r="D24" s="6" t="str">
        <f t="shared" ref="D24" si="6">CONCATENATE(E24," ",F24)</f>
        <v>1 kWh/kWh</v>
      </c>
      <c r="E24" s="6">
        <v>1</v>
      </c>
      <c r="F24" s="6" t="s">
        <v>25</v>
      </c>
      <c r="G24" s="6">
        <v>3</v>
      </c>
      <c r="H24" s="11">
        <f>B24*E24*G24</f>
        <v>0</v>
      </c>
    </row>
    <row r="25" spans="1:10" x14ac:dyDescent="0.25">
      <c r="A25" s="6" t="s">
        <v>16</v>
      </c>
      <c r="B25" s="16"/>
      <c r="C25" s="6" t="s">
        <v>8</v>
      </c>
      <c r="D25" s="6" t="str">
        <f t="shared" ref="D25" si="7">CONCATENATE(E25," ",F25)</f>
        <v>33 kWh/kg</v>
      </c>
      <c r="E25" s="6">
        <v>33</v>
      </c>
      <c r="F25" s="6" t="s">
        <v>26</v>
      </c>
      <c r="G25" s="6">
        <v>1</v>
      </c>
      <c r="H25" s="11">
        <f t="shared" ref="H25" si="8">B25*E25*G25</f>
        <v>0</v>
      </c>
    </row>
    <row r="26" spans="1:10" x14ac:dyDescent="0.25">
      <c r="A26" s="6" t="s">
        <v>3</v>
      </c>
      <c r="B26" s="8"/>
      <c r="C26" s="8"/>
      <c r="D26" s="8"/>
      <c r="E26" s="8"/>
      <c r="F26" s="8"/>
      <c r="G26" s="8"/>
      <c r="H26" s="11">
        <f>SUM(H16:H25)</f>
        <v>0</v>
      </c>
    </row>
    <row r="28" spans="1:10" ht="46.5" customHeight="1" x14ac:dyDescent="0.25">
      <c r="G28" s="4" t="s">
        <v>35</v>
      </c>
      <c r="H28" s="3"/>
      <c r="I28" s="3"/>
      <c r="J28" s="3"/>
    </row>
    <row r="29" spans="1:10" ht="21" x14ac:dyDescent="0.35">
      <c r="G29" s="10" t="s">
        <v>23</v>
      </c>
      <c r="H29" s="17" t="str">
        <f>IF(H12+H26&gt;0,H26/(H12+H26)," ")</f>
        <v xml:space="preserve"> </v>
      </c>
      <c r="I29" s="14" t="str">
        <f>IF(H29&gt;=20%,"Kravet nått","Kravet ej nått")</f>
        <v>Kravet nått</v>
      </c>
      <c r="J29" s="15"/>
    </row>
  </sheetData>
  <sheetProtection algorithmName="SHA-512" hashValue="u3mUB1RFlI+oix66QV4h+hs8BzQS7jvgooDT3IFZQk8DtlXFXTmCq9yj5xFqK4leUiLKl+2FsBfyaV/NSEz+hA==" saltValue="JTCFaxWtjKjzwvMrsb3FXQ==" spinCount="100000" sheet="1" objects="1" scenarios="1"/>
  <mergeCells count="1">
    <mergeCell ref="G28:J2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
  <sheetViews>
    <sheetView tabSelected="1" workbookViewId="0">
      <selection activeCell="N24" sqref="N24"/>
    </sheetView>
  </sheetViews>
  <sheetFormatPr defaultRowHeight="15" x14ac:dyDescent="0.25"/>
  <cols>
    <col min="1" max="1" width="27.28515625" customWidth="1"/>
    <col min="3" max="3" width="9.85546875" customWidth="1"/>
    <col min="4" max="4" width="17" customWidth="1"/>
    <col min="5" max="5" width="7.140625" hidden="1" customWidth="1"/>
    <col min="6" max="6" width="9.85546875" hidden="1" customWidth="1"/>
    <col min="7" max="7" width="11.140625" bestFit="1" customWidth="1"/>
    <col min="8" max="8" width="18.42578125" customWidth="1"/>
  </cols>
  <sheetData>
    <row r="1" spans="1:11" ht="21" x14ac:dyDescent="0.35">
      <c r="A1" s="9" t="s">
        <v>12</v>
      </c>
    </row>
    <row r="3" spans="1:11" s="7" customFormat="1" x14ac:dyDescent="0.25">
      <c r="A3" s="7" t="s">
        <v>22</v>
      </c>
    </row>
    <row r="4" spans="1:11" x14ac:dyDescent="0.25">
      <c r="A4" t="s">
        <v>28</v>
      </c>
      <c r="B4" t="s">
        <v>0</v>
      </c>
      <c r="C4" t="s">
        <v>1</v>
      </c>
      <c r="D4" t="s">
        <v>29</v>
      </c>
      <c r="G4" t="s">
        <v>2</v>
      </c>
      <c r="H4" t="s">
        <v>24</v>
      </c>
    </row>
    <row r="5" spans="1:11" ht="45" x14ac:dyDescent="0.25">
      <c r="A5" s="5" t="s">
        <v>15</v>
      </c>
      <c r="B5" s="6">
        <v>600</v>
      </c>
      <c r="C5" s="6" t="s">
        <v>5</v>
      </c>
      <c r="D5" s="6" t="str">
        <f t="shared" ref="D5:D9" si="0">CONCATENATE(E5," ",F5)</f>
        <v>9,72 kWh/liter</v>
      </c>
      <c r="E5" s="12">
        <f>ROUND(9.8*(1-0.206)+9.44*0.161+9.22*(0.206-0.161),2)</f>
        <v>9.7200000000000006</v>
      </c>
      <c r="F5" s="6" t="s">
        <v>27</v>
      </c>
      <c r="G5" s="6">
        <v>1</v>
      </c>
      <c r="H5" s="11">
        <f t="shared" ref="H5:H9" si="1">B5*E5*G5</f>
        <v>5832</v>
      </c>
      <c r="K5" s="6"/>
    </row>
    <row r="6" spans="1:11" ht="45" x14ac:dyDescent="0.25">
      <c r="A6" s="5" t="s">
        <v>14</v>
      </c>
      <c r="B6" s="6"/>
      <c r="C6" s="6" t="s">
        <v>5</v>
      </c>
      <c r="D6" s="6" t="str">
        <f t="shared" si="0"/>
        <v>8,95 kWh/liter</v>
      </c>
      <c r="E6" s="12">
        <f>ROUND(9.1*0.953+5.86*0.047,2)</f>
        <v>8.9499999999999993</v>
      </c>
      <c r="F6" s="6" t="s">
        <v>27</v>
      </c>
      <c r="G6" s="6">
        <v>1</v>
      </c>
      <c r="H6" s="11">
        <f t="shared" si="1"/>
        <v>0</v>
      </c>
    </row>
    <row r="7" spans="1:11" x14ac:dyDescent="0.25">
      <c r="A7" s="5" t="s">
        <v>4</v>
      </c>
      <c r="B7" s="6"/>
      <c r="C7" s="6" t="s">
        <v>5</v>
      </c>
      <c r="D7" s="6" t="str">
        <f t="shared" si="0"/>
        <v>8,53 kWh/liter</v>
      </c>
      <c r="E7" s="12">
        <f>ROUND(8.53,2)</f>
        <v>8.5299999999999994</v>
      </c>
      <c r="F7" s="6" t="s">
        <v>27</v>
      </c>
      <c r="G7" s="6">
        <v>1</v>
      </c>
      <c r="H7" s="11">
        <f t="shared" si="1"/>
        <v>0</v>
      </c>
    </row>
    <row r="8" spans="1:11" ht="30" x14ac:dyDescent="0.25">
      <c r="A8" s="5" t="s">
        <v>19</v>
      </c>
      <c r="B8" s="6"/>
      <c r="C8" s="6" t="s">
        <v>8</v>
      </c>
      <c r="D8" s="6" t="str">
        <f t="shared" si="0"/>
        <v>13,3 kWh/kg</v>
      </c>
      <c r="E8" s="12">
        <v>13.3</v>
      </c>
      <c r="F8" s="6" t="s">
        <v>26</v>
      </c>
      <c r="G8" s="6">
        <v>1</v>
      </c>
      <c r="H8" s="11">
        <f t="shared" si="1"/>
        <v>0</v>
      </c>
    </row>
    <row r="9" spans="1:11" ht="30" x14ac:dyDescent="0.25">
      <c r="A9" s="5" t="s">
        <v>18</v>
      </c>
      <c r="B9" s="6"/>
      <c r="C9" s="6" t="s">
        <v>9</v>
      </c>
      <c r="D9" s="6" t="str">
        <f t="shared" si="0"/>
        <v>13,7 kWh/kg</v>
      </c>
      <c r="E9" s="12">
        <v>13.7</v>
      </c>
      <c r="F9" s="6" t="s">
        <v>26</v>
      </c>
      <c r="G9" s="6">
        <v>1</v>
      </c>
      <c r="H9" s="11">
        <f t="shared" si="1"/>
        <v>0</v>
      </c>
    </row>
    <row r="10" spans="1:11" ht="30" x14ac:dyDescent="0.25">
      <c r="A10" s="5" t="s">
        <v>13</v>
      </c>
      <c r="B10" s="6">
        <v>0</v>
      </c>
      <c r="C10" s="6" t="s">
        <v>10</v>
      </c>
      <c r="D10" s="6" t="str">
        <f>CONCATENATE(E10," ",F10)</f>
        <v>1 kWh/kWh</v>
      </c>
      <c r="E10" s="12">
        <v>1</v>
      </c>
      <c r="F10" s="6" t="s">
        <v>25</v>
      </c>
      <c r="G10" s="6">
        <v>3</v>
      </c>
      <c r="H10" s="11">
        <f>B10*E10*G10</f>
        <v>0</v>
      </c>
    </row>
    <row r="11" spans="1:11" ht="30" x14ac:dyDescent="0.25">
      <c r="A11" s="5" t="s">
        <v>17</v>
      </c>
      <c r="B11" s="6"/>
      <c r="C11" s="6" t="s">
        <v>8</v>
      </c>
      <c r="D11" s="6" t="str">
        <f t="shared" ref="D11" si="2">CONCATENATE(E11," ",F11)</f>
        <v>33 kWh/kg</v>
      </c>
      <c r="E11" s="12">
        <v>33</v>
      </c>
      <c r="F11" s="6" t="s">
        <v>26</v>
      </c>
      <c r="G11" s="6">
        <v>1</v>
      </c>
      <c r="H11" s="11">
        <f t="shared" ref="H11" si="3">B11*E11*G11</f>
        <v>0</v>
      </c>
    </row>
    <row r="12" spans="1:11" x14ac:dyDescent="0.25">
      <c r="A12" s="5" t="s">
        <v>3</v>
      </c>
      <c r="B12" s="8"/>
      <c r="C12" s="8"/>
      <c r="D12" s="8"/>
      <c r="E12" s="8"/>
      <c r="F12" s="8"/>
      <c r="G12" s="8"/>
      <c r="H12" s="11">
        <f>SUM(H5:H11)</f>
        <v>5832</v>
      </c>
    </row>
    <row r="14" spans="1:11" s="7" customFormat="1" x14ac:dyDescent="0.25">
      <c r="A14" s="7" t="s">
        <v>30</v>
      </c>
    </row>
    <row r="15" spans="1:11" x14ac:dyDescent="0.25">
      <c r="A15" s="13" t="s">
        <v>28</v>
      </c>
      <c r="B15" s="13" t="s">
        <v>0</v>
      </c>
      <c r="C15" s="13" t="s">
        <v>1</v>
      </c>
      <c r="D15" s="13" t="s">
        <v>29</v>
      </c>
      <c r="E15" s="13"/>
      <c r="F15" s="13"/>
      <c r="G15" s="13" t="s">
        <v>2</v>
      </c>
      <c r="H15" s="13" t="s">
        <v>24</v>
      </c>
    </row>
    <row r="16" spans="1:11" x14ac:dyDescent="0.25">
      <c r="A16" s="6" t="s">
        <v>20</v>
      </c>
      <c r="B16" s="6">
        <v>0</v>
      </c>
      <c r="C16" s="6" t="s">
        <v>5</v>
      </c>
      <c r="D16" s="6" t="str">
        <f t="shared" ref="D16:D25" si="4">CONCATENATE(E16," ",F16)</f>
        <v>9,44 kWh/liter</v>
      </c>
      <c r="E16" s="6">
        <v>9.44</v>
      </c>
      <c r="F16" s="6" t="s">
        <v>27</v>
      </c>
      <c r="G16" s="6">
        <v>1</v>
      </c>
      <c r="H16" s="11">
        <f t="shared" ref="H16:H23" si="5">B16*E16*G16</f>
        <v>0</v>
      </c>
    </row>
    <row r="17" spans="1:10" x14ac:dyDescent="0.25">
      <c r="A17" s="6" t="s">
        <v>21</v>
      </c>
      <c r="B17" s="6"/>
      <c r="C17" s="6" t="s">
        <v>5</v>
      </c>
      <c r="D17" s="6" t="str">
        <f t="shared" si="4"/>
        <v>9,22 kWh/liter</v>
      </c>
      <c r="E17" s="6">
        <v>9.2200000000000006</v>
      </c>
      <c r="F17" s="6" t="s">
        <v>27</v>
      </c>
      <c r="G17" s="6">
        <v>1</v>
      </c>
      <c r="H17" s="11">
        <f t="shared" si="5"/>
        <v>0</v>
      </c>
    </row>
    <row r="18" spans="1:10" x14ac:dyDescent="0.25">
      <c r="A18" s="6" t="s">
        <v>6</v>
      </c>
      <c r="B18" s="6"/>
      <c r="C18" s="6" t="s">
        <v>5</v>
      </c>
      <c r="D18" s="6" t="str">
        <f t="shared" si="4"/>
        <v>6,48 kWh/liter</v>
      </c>
      <c r="E18" s="12">
        <f>ROUND(9.1*0.19+5.86*0.81,2)</f>
        <v>6.48</v>
      </c>
      <c r="F18" s="6" t="s">
        <v>27</v>
      </c>
      <c r="G18" s="6">
        <v>1</v>
      </c>
      <c r="H18" s="11">
        <f t="shared" si="5"/>
        <v>0</v>
      </c>
    </row>
    <row r="19" spans="1:10" x14ac:dyDescent="0.25">
      <c r="A19" s="6" t="s">
        <v>7</v>
      </c>
      <c r="B19" s="6"/>
      <c r="C19" s="6" t="s">
        <v>5</v>
      </c>
      <c r="D19" s="6" t="str">
        <f t="shared" si="4"/>
        <v>5,86 kWh/liter</v>
      </c>
      <c r="E19" s="6">
        <v>5.86</v>
      </c>
      <c r="F19" s="6" t="s">
        <v>27</v>
      </c>
      <c r="G19" s="6">
        <v>1</v>
      </c>
      <c r="H19" s="11">
        <f t="shared" si="5"/>
        <v>0</v>
      </c>
    </row>
    <row r="20" spans="1:10" x14ac:dyDescent="0.25">
      <c r="A20" s="6" t="s">
        <v>31</v>
      </c>
      <c r="B20" s="6"/>
      <c r="C20" s="6" t="s">
        <v>8</v>
      </c>
      <c r="D20" s="6" t="str">
        <f t="shared" si="4"/>
        <v>13,3 kWh/kg</v>
      </c>
      <c r="E20" s="6">
        <v>13.3</v>
      </c>
      <c r="F20" s="6" t="s">
        <v>26</v>
      </c>
      <c r="G20" s="6">
        <v>1</v>
      </c>
      <c r="H20" s="11">
        <f t="shared" si="5"/>
        <v>0</v>
      </c>
    </row>
    <row r="21" spans="1:10" x14ac:dyDescent="0.25">
      <c r="A21" s="6" t="s">
        <v>32</v>
      </c>
      <c r="B21" s="6"/>
      <c r="C21" s="6" t="s">
        <v>9</v>
      </c>
      <c r="D21" s="6" t="str">
        <f t="shared" si="4"/>
        <v>13,3 kWh/kg</v>
      </c>
      <c r="E21" s="6">
        <v>13.3</v>
      </c>
      <c r="F21" s="6" t="s">
        <v>26</v>
      </c>
      <c r="G21" s="6">
        <v>0.75</v>
      </c>
      <c r="H21" s="11">
        <f t="shared" si="5"/>
        <v>0</v>
      </c>
    </row>
    <row r="22" spans="1:10" x14ac:dyDescent="0.25">
      <c r="A22" s="6" t="s">
        <v>33</v>
      </c>
      <c r="B22" s="6"/>
      <c r="C22" s="6" t="s">
        <v>8</v>
      </c>
      <c r="D22" s="6" t="str">
        <f t="shared" si="4"/>
        <v>13,7 kWh/kg</v>
      </c>
      <c r="E22" s="6">
        <v>13.7</v>
      </c>
      <c r="F22" s="6" t="s">
        <v>26</v>
      </c>
      <c r="G22" s="6">
        <v>1</v>
      </c>
      <c r="H22" s="11">
        <f t="shared" si="5"/>
        <v>0</v>
      </c>
    </row>
    <row r="23" spans="1:10" x14ac:dyDescent="0.25">
      <c r="A23" s="6" t="s">
        <v>34</v>
      </c>
      <c r="B23" s="6"/>
      <c r="C23" s="6" t="s">
        <v>9</v>
      </c>
      <c r="D23" s="6" t="str">
        <f t="shared" si="4"/>
        <v>13,7 kWh/kg</v>
      </c>
      <c r="E23" s="6">
        <v>13.7</v>
      </c>
      <c r="F23" s="6" t="s">
        <v>26</v>
      </c>
      <c r="G23" s="6">
        <v>0.75</v>
      </c>
      <c r="H23" s="11">
        <f t="shared" si="5"/>
        <v>0</v>
      </c>
    </row>
    <row r="24" spans="1:10" x14ac:dyDescent="0.25">
      <c r="A24" s="6" t="s">
        <v>11</v>
      </c>
      <c r="B24" s="6"/>
      <c r="C24" s="6" t="s">
        <v>10</v>
      </c>
      <c r="D24" s="6" t="str">
        <f t="shared" si="4"/>
        <v>1 kWh/kWh</v>
      </c>
      <c r="E24" s="6">
        <v>1</v>
      </c>
      <c r="F24" s="6" t="s">
        <v>25</v>
      </c>
      <c r="G24" s="6">
        <v>3</v>
      </c>
      <c r="H24" s="11">
        <f>B24*E24*G24</f>
        <v>0</v>
      </c>
    </row>
    <row r="25" spans="1:10" x14ac:dyDescent="0.25">
      <c r="A25" s="6" t="s">
        <v>16</v>
      </c>
      <c r="B25" s="6"/>
      <c r="C25" s="6" t="s">
        <v>8</v>
      </c>
      <c r="D25" s="6" t="str">
        <f t="shared" si="4"/>
        <v>33 kWh/kg</v>
      </c>
      <c r="E25" s="6">
        <v>33</v>
      </c>
      <c r="F25" s="6" t="s">
        <v>26</v>
      </c>
      <c r="G25" s="6">
        <v>1</v>
      </c>
      <c r="H25" s="11">
        <f t="shared" ref="H25" si="6">B25*E25*G25</f>
        <v>0</v>
      </c>
    </row>
    <row r="26" spans="1:10" x14ac:dyDescent="0.25">
      <c r="A26" s="6" t="s">
        <v>3</v>
      </c>
      <c r="B26" s="8"/>
      <c r="C26" s="8"/>
      <c r="D26" s="8"/>
      <c r="E26" s="8"/>
      <c r="F26" s="8"/>
      <c r="G26" s="8"/>
      <c r="H26" s="11">
        <f>SUM(H16:H25)</f>
        <v>0</v>
      </c>
    </row>
    <row r="28" spans="1:10" ht="47.25" customHeight="1" x14ac:dyDescent="0.25">
      <c r="G28" s="4" t="s">
        <v>36</v>
      </c>
      <c r="H28" s="3"/>
      <c r="I28" s="3"/>
      <c r="J28" s="3"/>
    </row>
    <row r="29" spans="1:10" ht="21" x14ac:dyDescent="0.35">
      <c r="G29" s="10" t="s">
        <v>23</v>
      </c>
      <c r="H29" s="17">
        <f>IF(H12+H26&gt;0,H26/(H12+H26)," ")</f>
        <v>0</v>
      </c>
      <c r="I29" s="2" t="str">
        <f>IF(H29&gt;=20%,"Kravet nått","Kravet ej nått")</f>
        <v>Kravet ej nått</v>
      </c>
      <c r="J29" s="1"/>
    </row>
  </sheetData>
  <sheetProtection algorithmName="SHA-512" hashValue="1Abb5ocu++Gb6nbplJyutejBwI6QP8AeHs6W1npuTZd63d6qxliYwWRAVTioCUFMvhscsAPucddMGiGqqw/7tw==" saltValue="OBeHHjzA22iWQ3Hj4GF6pA==" spinCount="100000" sheet="1" objects="1" scenarios="1"/>
  <mergeCells count="2">
    <mergeCell ref="I29:J29"/>
    <mergeCell ref="G28:J2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9"/>
  <sheetViews>
    <sheetView workbookViewId="0">
      <selection activeCell="V7" sqref="V7"/>
    </sheetView>
  </sheetViews>
  <sheetFormatPr defaultRowHeight="15" x14ac:dyDescent="0.25"/>
  <cols>
    <col min="1" max="1" width="27.28515625" customWidth="1"/>
    <col min="3" max="3" width="9.85546875" customWidth="1"/>
    <col min="4" max="4" width="17" customWidth="1"/>
    <col min="5" max="5" width="7.140625" hidden="1" customWidth="1"/>
    <col min="6" max="6" width="9.85546875" hidden="1" customWidth="1"/>
    <col min="7" max="7" width="11.140625" bestFit="1" customWidth="1"/>
    <col min="8" max="8" width="18.42578125" customWidth="1"/>
  </cols>
  <sheetData>
    <row r="1" spans="1:11" ht="21" x14ac:dyDescent="0.35">
      <c r="A1" s="9" t="s">
        <v>12</v>
      </c>
    </row>
    <row r="3" spans="1:11" s="7" customFormat="1" x14ac:dyDescent="0.25">
      <c r="A3" s="7" t="s">
        <v>22</v>
      </c>
    </row>
    <row r="4" spans="1:11" x14ac:dyDescent="0.25">
      <c r="A4" t="s">
        <v>28</v>
      </c>
      <c r="B4" t="s">
        <v>0</v>
      </c>
      <c r="C4" t="s">
        <v>1</v>
      </c>
      <c r="D4" t="s">
        <v>29</v>
      </c>
      <c r="G4" t="s">
        <v>2</v>
      </c>
      <c r="H4" t="s">
        <v>24</v>
      </c>
    </row>
    <row r="5" spans="1:11" ht="45" x14ac:dyDescent="0.25">
      <c r="A5" s="5" t="s">
        <v>15</v>
      </c>
      <c r="B5" s="6">
        <v>350</v>
      </c>
      <c r="C5" s="6" t="s">
        <v>5</v>
      </c>
      <c r="D5" s="6" t="str">
        <f t="shared" ref="D5:D9" si="0">CONCATENATE(E5," ",F5)</f>
        <v>9,72 kWh/liter</v>
      </c>
      <c r="E5" s="12">
        <f>ROUND(9.8*(1-0.206)+9.44*0.161+9.22*(0.206-0.161),2)</f>
        <v>9.7200000000000006</v>
      </c>
      <c r="F5" s="6" t="s">
        <v>27</v>
      </c>
      <c r="G5" s="6">
        <v>1</v>
      </c>
      <c r="H5" s="11">
        <f t="shared" ref="H5:H9" si="1">B5*E5*G5</f>
        <v>3402</v>
      </c>
      <c r="K5" s="6"/>
    </row>
    <row r="6" spans="1:11" ht="45" x14ac:dyDescent="0.25">
      <c r="A6" s="5" t="s">
        <v>14</v>
      </c>
      <c r="B6" s="6"/>
      <c r="C6" s="6" t="s">
        <v>5</v>
      </c>
      <c r="D6" s="6" t="str">
        <f t="shared" si="0"/>
        <v>8,95 kWh/liter</v>
      </c>
      <c r="E6" s="12">
        <f>ROUND(9.1*0.953+5.86*0.047,2)</f>
        <v>8.9499999999999993</v>
      </c>
      <c r="F6" s="6" t="s">
        <v>27</v>
      </c>
      <c r="G6" s="6">
        <v>1</v>
      </c>
      <c r="H6" s="11">
        <f t="shared" si="1"/>
        <v>0</v>
      </c>
    </row>
    <row r="7" spans="1:11" x14ac:dyDescent="0.25">
      <c r="A7" s="5" t="s">
        <v>4</v>
      </c>
      <c r="B7" s="6"/>
      <c r="C7" s="6" t="s">
        <v>5</v>
      </c>
      <c r="D7" s="6" t="str">
        <f t="shared" si="0"/>
        <v>8,53 kWh/liter</v>
      </c>
      <c r="E7" s="12">
        <f>ROUND(8.53,2)</f>
        <v>8.5299999999999994</v>
      </c>
      <c r="F7" s="6" t="s">
        <v>27</v>
      </c>
      <c r="G7" s="6">
        <v>1</v>
      </c>
      <c r="H7" s="11">
        <f t="shared" si="1"/>
        <v>0</v>
      </c>
    </row>
    <row r="8" spans="1:11" ht="30" x14ac:dyDescent="0.25">
      <c r="A8" s="5" t="s">
        <v>19</v>
      </c>
      <c r="B8" s="6"/>
      <c r="C8" s="6" t="s">
        <v>8</v>
      </c>
      <c r="D8" s="6" t="str">
        <f t="shared" si="0"/>
        <v>13,3 kWh/kg</v>
      </c>
      <c r="E8" s="12">
        <v>13.3</v>
      </c>
      <c r="F8" s="6" t="s">
        <v>26</v>
      </c>
      <c r="G8" s="6">
        <v>1</v>
      </c>
      <c r="H8" s="11">
        <f t="shared" si="1"/>
        <v>0</v>
      </c>
    </row>
    <row r="9" spans="1:11" ht="30" x14ac:dyDescent="0.25">
      <c r="A9" s="5" t="s">
        <v>18</v>
      </c>
      <c r="B9" s="6"/>
      <c r="C9" s="6" t="s">
        <v>9</v>
      </c>
      <c r="D9" s="6" t="str">
        <f t="shared" si="0"/>
        <v>13,7 kWh/kg</v>
      </c>
      <c r="E9" s="12">
        <v>13.7</v>
      </c>
      <c r="F9" s="6" t="s">
        <v>26</v>
      </c>
      <c r="G9" s="6">
        <v>1</v>
      </c>
      <c r="H9" s="11">
        <f t="shared" si="1"/>
        <v>0</v>
      </c>
    </row>
    <row r="10" spans="1:11" ht="30" x14ac:dyDescent="0.25">
      <c r="A10" s="5" t="s">
        <v>13</v>
      </c>
      <c r="B10" s="6">
        <v>0</v>
      </c>
      <c r="C10" s="6" t="s">
        <v>10</v>
      </c>
      <c r="D10" s="6" t="str">
        <f>CONCATENATE(E10," ",F10)</f>
        <v>1 kWh/kWh</v>
      </c>
      <c r="E10" s="12">
        <v>1</v>
      </c>
      <c r="F10" s="6" t="s">
        <v>25</v>
      </c>
      <c r="G10" s="6">
        <v>3</v>
      </c>
      <c r="H10" s="11">
        <f>B10*E10*G10</f>
        <v>0</v>
      </c>
    </row>
    <row r="11" spans="1:11" ht="30" x14ac:dyDescent="0.25">
      <c r="A11" s="5" t="s">
        <v>17</v>
      </c>
      <c r="B11" s="6"/>
      <c r="C11" s="6" t="s">
        <v>8</v>
      </c>
      <c r="D11" s="6" t="str">
        <f t="shared" ref="D11" si="2">CONCATENATE(E11," ",F11)</f>
        <v>33 kWh/kg</v>
      </c>
      <c r="E11" s="12">
        <v>33</v>
      </c>
      <c r="F11" s="6" t="s">
        <v>26</v>
      </c>
      <c r="G11" s="6">
        <v>1</v>
      </c>
      <c r="H11" s="11">
        <f t="shared" ref="H11" si="3">B11*E11*G11</f>
        <v>0</v>
      </c>
    </row>
    <row r="12" spans="1:11" x14ac:dyDescent="0.25">
      <c r="A12" s="5" t="s">
        <v>3</v>
      </c>
      <c r="B12" s="8"/>
      <c r="C12" s="8"/>
      <c r="D12" s="8"/>
      <c r="E12" s="8"/>
      <c r="F12" s="8"/>
      <c r="G12" s="8"/>
      <c r="H12" s="11">
        <f>SUM(H5:H11)</f>
        <v>3402</v>
      </c>
    </row>
    <row r="14" spans="1:11" s="7" customFormat="1" x14ac:dyDescent="0.25">
      <c r="A14" s="7" t="s">
        <v>30</v>
      </c>
    </row>
    <row r="15" spans="1:11" x14ac:dyDescent="0.25">
      <c r="A15" s="13" t="s">
        <v>28</v>
      </c>
      <c r="B15" s="13" t="s">
        <v>0</v>
      </c>
      <c r="C15" s="13" t="s">
        <v>1</v>
      </c>
      <c r="D15" s="13" t="s">
        <v>29</v>
      </c>
      <c r="E15" s="13"/>
      <c r="F15" s="13"/>
      <c r="G15" s="13" t="s">
        <v>2</v>
      </c>
      <c r="H15" s="13" t="s">
        <v>24</v>
      </c>
    </row>
    <row r="16" spans="1:11" x14ac:dyDescent="0.25">
      <c r="A16" s="6" t="s">
        <v>20</v>
      </c>
      <c r="B16" s="6">
        <v>100</v>
      </c>
      <c r="C16" s="6" t="s">
        <v>5</v>
      </c>
      <c r="D16" s="6" t="str">
        <f t="shared" ref="D16:D25" si="4">CONCATENATE(E16," ",F16)</f>
        <v>9,44 kWh/liter</v>
      </c>
      <c r="E16" s="6">
        <v>9.44</v>
      </c>
      <c r="F16" s="6" t="s">
        <v>27</v>
      </c>
      <c r="G16" s="6">
        <v>1</v>
      </c>
      <c r="H16" s="11">
        <f t="shared" ref="H16:H23" si="5">B16*E16*G16</f>
        <v>944</v>
      </c>
    </row>
    <row r="17" spans="1:10" x14ac:dyDescent="0.25">
      <c r="A17" s="6" t="s">
        <v>21</v>
      </c>
      <c r="B17" s="6"/>
      <c r="C17" s="6" t="s">
        <v>5</v>
      </c>
      <c r="D17" s="6" t="str">
        <f t="shared" si="4"/>
        <v>9,22 kWh/liter</v>
      </c>
      <c r="E17" s="6">
        <v>9.2200000000000006</v>
      </c>
      <c r="F17" s="6" t="s">
        <v>27</v>
      </c>
      <c r="G17" s="6">
        <v>1</v>
      </c>
      <c r="H17" s="11">
        <f t="shared" si="5"/>
        <v>0</v>
      </c>
    </row>
    <row r="18" spans="1:10" x14ac:dyDescent="0.25">
      <c r="A18" s="6" t="s">
        <v>6</v>
      </c>
      <c r="B18" s="6"/>
      <c r="C18" s="6" t="s">
        <v>5</v>
      </c>
      <c r="D18" s="6" t="str">
        <f t="shared" si="4"/>
        <v>6,48 kWh/liter</v>
      </c>
      <c r="E18" s="12">
        <f>ROUND(9.1*0.19+5.86*0.81,2)</f>
        <v>6.48</v>
      </c>
      <c r="F18" s="6" t="s">
        <v>27</v>
      </c>
      <c r="G18" s="6">
        <v>1</v>
      </c>
      <c r="H18" s="11">
        <f t="shared" si="5"/>
        <v>0</v>
      </c>
    </row>
    <row r="19" spans="1:10" x14ac:dyDescent="0.25">
      <c r="A19" s="6" t="s">
        <v>7</v>
      </c>
      <c r="B19" s="6"/>
      <c r="C19" s="6" t="s">
        <v>5</v>
      </c>
      <c r="D19" s="6" t="str">
        <f t="shared" si="4"/>
        <v>5,86 kWh/liter</v>
      </c>
      <c r="E19" s="6">
        <v>5.86</v>
      </c>
      <c r="F19" s="6" t="s">
        <v>27</v>
      </c>
      <c r="G19" s="6">
        <v>1</v>
      </c>
      <c r="H19" s="11">
        <f t="shared" si="5"/>
        <v>0</v>
      </c>
    </row>
    <row r="20" spans="1:10" x14ac:dyDescent="0.25">
      <c r="A20" s="6" t="s">
        <v>31</v>
      </c>
      <c r="B20" s="6"/>
      <c r="C20" s="6" t="s">
        <v>8</v>
      </c>
      <c r="D20" s="6" t="str">
        <f t="shared" si="4"/>
        <v>13,3 kWh/kg</v>
      </c>
      <c r="E20" s="6">
        <v>13.3</v>
      </c>
      <c r="F20" s="6" t="s">
        <v>26</v>
      </c>
      <c r="G20" s="6">
        <v>1</v>
      </c>
      <c r="H20" s="11">
        <f t="shared" si="5"/>
        <v>0</v>
      </c>
    </row>
    <row r="21" spans="1:10" x14ac:dyDescent="0.25">
      <c r="A21" s="6" t="s">
        <v>32</v>
      </c>
      <c r="B21" s="6"/>
      <c r="C21" s="6" t="s">
        <v>9</v>
      </c>
      <c r="D21" s="6" t="str">
        <f t="shared" si="4"/>
        <v>13,3 kWh/kg</v>
      </c>
      <c r="E21" s="6">
        <v>13.3</v>
      </c>
      <c r="F21" s="6" t="s">
        <v>26</v>
      </c>
      <c r="G21" s="6">
        <v>0.75</v>
      </c>
      <c r="H21" s="11">
        <f t="shared" si="5"/>
        <v>0</v>
      </c>
    </row>
    <row r="22" spans="1:10" x14ac:dyDescent="0.25">
      <c r="A22" s="6" t="s">
        <v>33</v>
      </c>
      <c r="B22" s="6"/>
      <c r="C22" s="6" t="s">
        <v>8</v>
      </c>
      <c r="D22" s="6" t="str">
        <f t="shared" si="4"/>
        <v>13,7 kWh/kg</v>
      </c>
      <c r="E22" s="6">
        <v>13.7</v>
      </c>
      <c r="F22" s="6" t="s">
        <v>26</v>
      </c>
      <c r="G22" s="6">
        <v>1</v>
      </c>
      <c r="H22" s="11">
        <f t="shared" si="5"/>
        <v>0</v>
      </c>
    </row>
    <row r="23" spans="1:10" x14ac:dyDescent="0.25">
      <c r="A23" s="6" t="s">
        <v>34</v>
      </c>
      <c r="B23" s="6"/>
      <c r="C23" s="6" t="s">
        <v>9</v>
      </c>
      <c r="D23" s="6" t="str">
        <f t="shared" si="4"/>
        <v>13,7 kWh/kg</v>
      </c>
      <c r="E23" s="6">
        <v>13.7</v>
      </c>
      <c r="F23" s="6" t="s">
        <v>26</v>
      </c>
      <c r="G23" s="6">
        <v>0.75</v>
      </c>
      <c r="H23" s="11">
        <f t="shared" si="5"/>
        <v>0</v>
      </c>
    </row>
    <row r="24" spans="1:10" x14ac:dyDescent="0.25">
      <c r="A24" s="6" t="s">
        <v>11</v>
      </c>
      <c r="B24" s="6"/>
      <c r="C24" s="6" t="s">
        <v>10</v>
      </c>
      <c r="D24" s="6" t="str">
        <f t="shared" si="4"/>
        <v>1 kWh/kWh</v>
      </c>
      <c r="E24" s="6">
        <v>1</v>
      </c>
      <c r="F24" s="6" t="s">
        <v>25</v>
      </c>
      <c r="G24" s="6">
        <v>3</v>
      </c>
      <c r="H24" s="11">
        <f>B24*E24*G24</f>
        <v>0</v>
      </c>
    </row>
    <row r="25" spans="1:10" x14ac:dyDescent="0.25">
      <c r="A25" s="6" t="s">
        <v>16</v>
      </c>
      <c r="B25" s="6"/>
      <c r="C25" s="6" t="s">
        <v>8</v>
      </c>
      <c r="D25" s="6" t="str">
        <f t="shared" si="4"/>
        <v>33 kWh/kg</v>
      </c>
      <c r="E25" s="6">
        <v>33</v>
      </c>
      <c r="F25" s="6" t="s">
        <v>26</v>
      </c>
      <c r="G25" s="6">
        <v>1</v>
      </c>
      <c r="H25" s="11">
        <f t="shared" ref="H25" si="6">B25*E25*G25</f>
        <v>0</v>
      </c>
    </row>
    <row r="26" spans="1:10" x14ac:dyDescent="0.25">
      <c r="A26" s="6" t="s">
        <v>3</v>
      </c>
      <c r="B26" s="8"/>
      <c r="C26" s="8"/>
      <c r="D26" s="8"/>
      <c r="E26" s="8"/>
      <c r="F26" s="8"/>
      <c r="G26" s="8"/>
      <c r="H26" s="11">
        <f>SUM(H16:H25)</f>
        <v>944</v>
      </c>
    </row>
    <row r="28" spans="1:10" ht="51.75" customHeight="1" x14ac:dyDescent="0.25">
      <c r="G28" s="4" t="s">
        <v>36</v>
      </c>
      <c r="H28" s="3"/>
      <c r="I28" s="3"/>
      <c r="J28" s="3"/>
    </row>
    <row r="29" spans="1:10" ht="21" x14ac:dyDescent="0.35">
      <c r="G29" s="10" t="s">
        <v>23</v>
      </c>
      <c r="H29" s="17">
        <f>IF(H12+H26&gt;0,H26/(H12+H26)," ")</f>
        <v>0.21721122871606074</v>
      </c>
      <c r="I29" s="2" t="str">
        <f>IF(H29&gt;=20%,"Kravet nått","Kravet ej nått")</f>
        <v>Kravet nått</v>
      </c>
      <c r="J29" s="1"/>
    </row>
  </sheetData>
  <sheetProtection algorithmName="SHA-512" hashValue="vPEQJ9KKTJSG/SJACMKVsU5kfKN8ZUujxR7b7c/XyzKzp5Hyrxj52K3pPTYKOlSVo/X/JoxfZMeX2gWSr5rDqQ==" saltValue="VL3cJWuM4tUR7WR0XmF/3w==" spinCount="100000" sheet="1" objects="1" scenarios="1"/>
  <mergeCells count="2">
    <mergeCell ref="I29:J29"/>
    <mergeCell ref="G28:J2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Kalkylblad</vt:lpstr>
      </vt:variant>
      <vt:variant>
        <vt:i4>4</vt:i4>
      </vt:variant>
    </vt:vector>
  </HeadingPairs>
  <TitlesOfParts>
    <vt:vector size="4" baseType="lpstr">
      <vt:lpstr>Bakgrund</vt:lpstr>
      <vt:lpstr>Fyll i här</vt:lpstr>
      <vt:lpstr>Exempel 1</vt:lpstr>
      <vt:lpstr>Exempel 2</vt:lpstr>
    </vt:vector>
  </TitlesOfParts>
  <Manager/>
  <Company>Trafikverket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Håkan, PLkvm</dc:creator>
  <cp:keywords/>
  <dc:description/>
  <cp:lastModifiedBy>Linda Eklund</cp:lastModifiedBy>
  <dcterms:created xsi:type="dcterms:W3CDTF">2017-12-08T09:34:01Z</dcterms:created>
  <dcterms:modified xsi:type="dcterms:W3CDTF">2024-02-01T14:06:47Z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le">
    <vt:lpwstr>Mall redovisning drivmedel</vt:lpwstr>
  </property>
  <property fmtid="{D5CDD505-2E9C-101B-9397-08002B2CF9AE}" pid="3" name="DocumentType">
    <vt:lpwstr>Tekniskt dokument</vt:lpwstr>
  </property>
  <property fmtid="{D5CDD505-2E9C-101B-9397-08002B2CF9AE}" pid="4" name="Prefix">
    <vt:lpwstr>RA</vt:lpwstr>
  </property>
  <property fmtid="{D5CDD505-2E9C-101B-9397-08002B2CF9AE}" pid="5" name="Number">
    <vt:lpwstr>4257</vt:lpwstr>
  </property>
  <property fmtid="{D5CDD505-2E9C-101B-9397-08002B2CF9AE}" pid="6" name="Version">
    <vt:i4>1</vt:i4>
  </property>
  <property fmtid="{D5CDD505-2E9C-101B-9397-08002B2CF9AE}" pid="7" name="Draft">
    <vt:i4>0</vt:i4>
  </property>
  <property fmtid="{D5CDD505-2E9C-101B-9397-08002B2CF9AE}" pid="8" name="SecurityLevel">
    <vt:i4>6</vt:i4>
  </property>
  <property fmtid="{D5CDD505-2E9C-101B-9397-08002B2CF9AE}" pid="9" name="IsPublished">
    <vt:bool>true</vt:bool>
  </property>
  <property fmtid="{D5CDD505-2E9C-101B-9397-08002B2CF9AE}" pid="10" name="IsCheckedOut">
    <vt:bool>false</vt:bool>
  </property>
  <property fmtid="{D5CDD505-2E9C-101B-9397-08002B2CF9AE}" pid="11" name="AlarmDate">
    <vt:filetime>2024-12-12T00:00:00Z</vt:filetime>
  </property>
  <property fmtid="{D5CDD505-2E9C-101B-9397-08002B2CF9AE}" pid="12" name="CreateDate">
    <vt:filetime>2023-11-14T10:11:01Z</vt:filetime>
  </property>
  <property fmtid="{D5CDD505-2E9C-101B-9397-08002B2CF9AE}" pid="13" name="PublishDate">
    <vt:filetime>2024-01-12T10:56:59Z</vt:filetime>
  </property>
  <property fmtid="{D5CDD505-2E9C-101B-9397-08002B2CF9AE}" pid="14" name="ArchivedDescription">
    <vt:lpwstr/>
  </property>
  <property fmtid="{D5CDD505-2E9C-101B-9397-08002B2CF9AE}" pid="15" name="ChangeDescription">
    <vt:lpwstr/>
  </property>
  <property fmtid="{D5CDD505-2E9C-101B-9397-08002B2CF9AE}" pid="16" name="Creator">
    <vt:lpwstr>Renata Osmanovic</vt:lpwstr>
  </property>
  <property fmtid="{D5CDD505-2E9C-101B-9397-08002B2CF9AE}" pid="17" name="Language">
    <vt:lpwstr>Stadsfastigheter</vt:lpwstr>
  </property>
  <property fmtid="{D5CDD505-2E9C-101B-9397-08002B2CF9AE}" pid="18" name="RoleDistributör">
    <vt:lpwstr/>
  </property>
  <property fmtid="{D5CDD505-2E9C-101B-9397-08002B2CF9AE}" pid="19" name="RoleSkapare">
    <vt:lpwstr>Renata Osmanovic</vt:lpwstr>
  </property>
  <property fmtid="{D5CDD505-2E9C-101B-9397-08002B2CF9AE}" pid="20" name="RoleGranskare">
    <vt:lpwstr>Hanna Sandström-Dry</vt:lpwstr>
  </property>
  <property fmtid="{D5CDD505-2E9C-101B-9397-08002B2CF9AE}" pid="21" name="RoleFastställare">
    <vt:lpwstr>Lars Mauritzson</vt:lpwstr>
  </property>
  <property fmtid="{D5CDD505-2E9C-101B-9397-08002B2CF9AE}" pid="22" name="RoleDokumentansvarig">
    <vt:lpwstr>Renata Osmanovic</vt:lpwstr>
  </property>
  <property fmtid="{D5CDD505-2E9C-101B-9397-08002B2CF9AE}" pid="23" name="RoleAnvändare">
    <vt:lpwstr>Stadsfastigheter</vt:lpwstr>
  </property>
  <property fmtid="{D5CDD505-2E9C-101B-9397-08002B2CF9AE}" pid="24" name="RoleController">
    <vt:lpwstr>Linda Eklund</vt:lpwstr>
  </property>
  <property fmtid="{D5CDD505-2E9C-101B-9397-08002B2CF9AE}" pid="25" name="MetadataProcess">
    <vt:lpwstr>Byggprocess GBP</vt:lpwstr>
  </property>
  <property fmtid="{D5CDD505-2E9C-101B-9397-08002B2CF9AE}" pid="26" name="MetadataDelprocess">
    <vt:lpwstr>4. Produktion</vt:lpwstr>
  </property>
  <property fmtid="{D5CDD505-2E9C-101B-9397-08002B2CF9AE}" pid="27" name="MetadataTyp av tekniskt dokument">
    <vt:lpwstr>Mall</vt:lpwstr>
  </property>
  <property fmtid="{D5CDD505-2E9C-101B-9397-08002B2CF9AE}" pid="28" name="MetadataTekniska områden">
    <vt:lpwstr>Tekniska krav och anvisningar</vt:lpwstr>
  </property>
  <property fmtid="{D5CDD505-2E9C-101B-9397-08002B2CF9AE}" pid="29" name="MetadataDelområde">
    <vt:lpwstr>Miljö</vt:lpwstr>
  </property>
  <property fmtid="{D5CDD505-2E9C-101B-9397-08002B2CF9AE}" pid="30" name="MetadataTyp av projekt">
    <vt:lpwstr>Inhyrning, Nybyggnad, Ombyggnad</vt:lpwstr>
  </property>
  <property fmtid="{D5CDD505-2E9C-101B-9397-08002B2CF9AE}" pid="31" name="MetadataTyp av verksamhet">
    <vt:lpwstr>Bostad med särskild service, Förskola, Grundskola, Gymnasieskola, Kontor, Vård och omsorgsboende</vt:lpwstr>
  </property>
  <property fmtid="{D5CDD505-2E9C-101B-9397-08002B2CF9AE}" pid="32" name="MetadataAnge vilka organisationers konsulter som dokumetet ska vara tillgängligt för.">
    <vt:lpwstr>Stadsfastigheter</vt:lpwstr>
  </property>
  <property fmtid="{D5CDD505-2E9C-101B-9397-08002B2CF9AE}" pid="33" name="MetadataVal av organisation">
    <vt:lpwstr>Stadsfastigheter</vt:lpwstr>
  </property>
  <property fmtid="{D5CDD505-2E9C-101B-9397-08002B2CF9AE}" pid="34" name="MetadataDokumentansvarig">
    <vt:lpwstr>Renata Osmanovic</vt:lpwstr>
  </property>
  <property fmtid="{D5CDD505-2E9C-101B-9397-08002B2CF9AE}" pid="35" name="MetadataGranskare">
    <vt:lpwstr>Hanna Sandström-Dry</vt:lpwstr>
  </property>
  <property fmtid="{D5CDD505-2E9C-101B-9397-08002B2CF9AE}" pid="36" name="MetadataFastställare">
    <vt:lpwstr>Lars Mauritzson</vt:lpwstr>
  </property>
  <property fmtid="{D5CDD505-2E9C-101B-9397-08002B2CF9AE}" pid="37" name="MetadataController">
    <vt:lpwstr>Linda Eklund</vt:lpwstr>
  </property>
</Properties>
</file>