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ru2644\Downloads\"/>
    </mc:Choice>
  </mc:AlternateContent>
  <xr:revisionPtr revIDLastSave="0" documentId="8_{930A4DF8-6326-46C3-AC8D-AFECA52C8265}" xr6:coauthVersionLast="47" xr6:coauthVersionMax="47" xr10:uidLastSave="{00000000-0000-0000-0000-000000000000}"/>
  <bookViews>
    <workbookView xWindow="10" yWindow="600" windowWidth="19190" windowHeight="10200" xr2:uid="{00000000-000D-0000-FFFF-FFFF00000000}"/>
  </bookViews>
  <sheets>
    <sheet name="Investeringar" sheetId="1" r:id="rId1"/>
    <sheet name="Lista" sheetId="3" state="hidden" r:id="rId2"/>
  </sheets>
  <definedNames>
    <definedName name="_xlnm._FilterDatabase" localSheetId="0" hidden="1">Investeringar!$A$14:$U$49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T21" i="1" s="1"/>
  <c r="R22" i="1"/>
  <c r="R24" i="1"/>
  <c r="R25" i="1"/>
  <c r="R26" i="1"/>
  <c r="R27" i="1"/>
  <c r="G95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4" i="1"/>
  <c r="S44" i="1"/>
  <c r="T44" i="1" l="1"/>
  <c r="T39" i="1"/>
  <c r="T34" i="1"/>
  <c r="T41" i="1"/>
  <c r="T38" i="1"/>
  <c r="T37" i="1"/>
  <c r="T35" i="1"/>
  <c r="T42" i="1"/>
  <c r="T40" i="1"/>
  <c r="T36" i="1"/>
  <c r="G45" i="1"/>
  <c r="H45" i="1" l="1"/>
  <c r="R20" i="1" l="1"/>
  <c r="R28" i="1"/>
  <c r="R29" i="1"/>
  <c r="R30" i="1"/>
  <c r="R31" i="1"/>
  <c r="R32" i="1"/>
  <c r="R33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92" i="1"/>
  <c r="R92" i="1"/>
  <c r="S88" i="1"/>
  <c r="R88" i="1"/>
  <c r="R15" i="1"/>
  <c r="S16" i="1"/>
  <c r="S17" i="1"/>
  <c r="R16" i="1"/>
  <c r="R17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T22" i="1" l="1"/>
  <c r="T24" i="1"/>
  <c r="T31" i="1"/>
  <c r="T28" i="1"/>
  <c r="T25" i="1"/>
  <c r="T73" i="1"/>
  <c r="T65" i="1"/>
  <c r="T57" i="1"/>
  <c r="T23" i="1"/>
  <c r="T30" i="1"/>
  <c r="T16" i="1"/>
  <c r="T33" i="1"/>
  <c r="T26" i="1"/>
  <c r="T32" i="1"/>
  <c r="T29" i="1"/>
  <c r="T92" i="1"/>
  <c r="T20" i="1"/>
  <c r="T88" i="1"/>
  <c r="T27" i="1"/>
  <c r="T69" i="1"/>
  <c r="T61" i="1"/>
  <c r="T77" i="1"/>
  <c r="T70" i="1"/>
  <c r="T74" i="1"/>
  <c r="T66" i="1"/>
  <c r="T58" i="1"/>
  <c r="T56" i="1"/>
  <c r="T67" i="1"/>
  <c r="T62" i="1"/>
  <c r="T59" i="1"/>
  <c r="T72" i="1"/>
  <c r="T75" i="1"/>
  <c r="T64" i="1"/>
  <c r="T76" i="1"/>
  <c r="T68" i="1"/>
  <c r="T60" i="1"/>
  <c r="T55" i="1"/>
  <c r="T71" i="1"/>
  <c r="T63" i="1"/>
  <c r="T17" i="1"/>
  <c r="R54" i="1"/>
  <c r="T54" i="1" s="1"/>
  <c r="R53" i="1" l="1"/>
  <c r="T53" i="1" s="1"/>
  <c r="S15" i="1" l="1"/>
  <c r="R93" i="1"/>
  <c r="S52" i="1"/>
  <c r="R52" i="1"/>
  <c r="S94" i="1" l="1"/>
  <c r="R94" i="1"/>
  <c r="R95" i="1" s="1"/>
  <c r="S93" i="1"/>
  <c r="T52" i="1"/>
  <c r="S95" i="1" l="1"/>
  <c r="R45" i="1" l="1"/>
  <c r="T15" i="1"/>
  <c r="G78" i="1"/>
  <c r="G81" i="1" s="1"/>
  <c r="G48" i="1"/>
  <c r="H95" i="1"/>
  <c r="I95" i="1"/>
  <c r="J95" i="1"/>
  <c r="K95" i="1"/>
  <c r="L95" i="1"/>
  <c r="M95" i="1"/>
  <c r="N95" i="1"/>
  <c r="O95" i="1"/>
  <c r="P95" i="1"/>
  <c r="Q95" i="1"/>
  <c r="G83" i="1" l="1"/>
  <c r="G49" i="1"/>
  <c r="T45" i="1"/>
  <c r="T93" i="1"/>
  <c r="T94" i="1"/>
  <c r="T95" i="1" l="1"/>
  <c r="G84" i="1"/>
  <c r="H48" i="1" l="1"/>
  <c r="I45" i="1"/>
  <c r="I48" i="1" s="1"/>
  <c r="J45" i="1"/>
  <c r="J48" i="1" s="1"/>
  <c r="K45" i="1"/>
  <c r="K48" i="1" s="1"/>
  <c r="L45" i="1"/>
  <c r="L48" i="1" s="1"/>
  <c r="M45" i="1"/>
  <c r="N45" i="1"/>
  <c r="N48" i="1" s="1"/>
  <c r="O45" i="1"/>
  <c r="O48" i="1" s="1"/>
  <c r="P45" i="1"/>
  <c r="P48" i="1" s="1"/>
  <c r="Q45" i="1"/>
  <c r="Q48" i="1" s="1"/>
  <c r="M48" i="1" l="1"/>
  <c r="K49" i="1"/>
  <c r="J49" i="1"/>
  <c r="H49" i="1"/>
  <c r="N49" i="1"/>
  <c r="L49" i="1"/>
  <c r="Q49" i="1"/>
  <c r="I49" i="1"/>
  <c r="P49" i="1"/>
  <c r="O49" i="1"/>
  <c r="R48" i="1"/>
  <c r="M49" i="1" l="1"/>
  <c r="S49" i="1" s="1"/>
  <c r="R49" i="1"/>
  <c r="S48" i="1"/>
  <c r="T48" i="1" s="1"/>
  <c r="H78" i="1"/>
  <c r="I78" i="1"/>
  <c r="J78" i="1"/>
  <c r="K78" i="1"/>
  <c r="L78" i="1"/>
  <c r="M78" i="1"/>
  <c r="N78" i="1"/>
  <c r="O78" i="1"/>
  <c r="P78" i="1"/>
  <c r="Q78" i="1"/>
  <c r="R78" i="1" l="1"/>
  <c r="S78" i="1"/>
  <c r="M81" i="1"/>
  <c r="M83" i="1" s="1"/>
  <c r="T49" i="1"/>
  <c r="Q81" i="1"/>
  <c r="Q83" i="1" s="1"/>
  <c r="P81" i="1"/>
  <c r="P83" i="1" s="1"/>
  <c r="O81" i="1"/>
  <c r="O83" i="1" s="1"/>
  <c r="L81" i="1"/>
  <c r="L83" i="1" s="1"/>
  <c r="J81" i="1"/>
  <c r="J83" i="1" s="1"/>
  <c r="I81" i="1"/>
  <c r="I83" i="1" s="1"/>
  <c r="H81" i="1"/>
  <c r="H83" i="1" s="1"/>
  <c r="H84" i="1" s="1"/>
  <c r="N81" i="1"/>
  <c r="N83" i="1" s="1"/>
  <c r="K81" i="1"/>
  <c r="K83" i="1" s="1"/>
  <c r="T78" i="1" l="1"/>
  <c r="S83" i="1"/>
  <c r="R83" i="1"/>
  <c r="S81" i="1"/>
  <c r="R81" i="1"/>
  <c r="J84" i="1"/>
  <c r="Q84" i="1"/>
  <c r="I84" i="1"/>
  <c r="T83" i="1" l="1"/>
  <c r="T81" i="1"/>
  <c r="L84" i="1"/>
  <c r="K84" i="1"/>
  <c r="N84" i="1"/>
  <c r="O84" i="1"/>
  <c r="P84" i="1"/>
  <c r="M84" i="1"/>
  <c r="S45" i="1"/>
  <c r="S84" i="1" l="1"/>
  <c r="T84" i="1"/>
  <c r="R84" i="1"/>
</calcChain>
</file>

<file path=xl/sharedStrings.xml><?xml version="1.0" encoding="utf-8"?>
<sst xmlns="http://schemas.openxmlformats.org/spreadsheetml/2006/main" count="201" uniqueCount="142">
  <si>
    <t>Kontaktuppgifter</t>
  </si>
  <si>
    <t>KF</t>
  </si>
  <si>
    <t>Är projektet av principiell karaktär och därför ska till KF (Sätt ett kryss)</t>
  </si>
  <si>
    <t>Bolag:</t>
  </si>
  <si>
    <t>Göteborgs Spårvägar AB</t>
  </si>
  <si>
    <t>Grön</t>
  </si>
  <si>
    <t xml:space="preserve">Har projektet positiva effekter på klimat och miljö? (Sätt ett kryss) </t>
  </si>
  <si>
    <t>Länk till stadens gröna ramverk</t>
  </si>
  <si>
    <t>Kontaktperson:</t>
  </si>
  <si>
    <t>Linda Rudenwall</t>
  </si>
  <si>
    <t>Kategori</t>
  </si>
  <si>
    <t>Ange siffra 1, 2 eller 3</t>
  </si>
  <si>
    <t>E-post:</t>
  </si>
  <si>
    <t>linda.rudenwall@sparvagen.goteborg.se</t>
  </si>
  <si>
    <t>1=</t>
  </si>
  <si>
    <t>Investeringsbeslut taget i styrelse/nämnd</t>
  </si>
  <si>
    <t>Tel:</t>
  </si>
  <si>
    <t>2=</t>
  </si>
  <si>
    <t>Planerade, definierade investeringar, ej ännu tagna i styrelse/nämnd</t>
  </si>
  <si>
    <t>3=</t>
  </si>
  <si>
    <t>Odefinierade investeringar</t>
  </si>
  <si>
    <t xml:space="preserve">Styrelsebehandlat   </t>
  </si>
  <si>
    <t>Datum:</t>
  </si>
  <si>
    <t>2022-10-xx</t>
  </si>
  <si>
    <t>(*)</t>
  </si>
  <si>
    <t>Ökad skuld: positivt tal, Minskad skuld: negativt tal</t>
  </si>
  <si>
    <t>(**)</t>
  </si>
  <si>
    <t xml:space="preserve">Om man angivit investeringsvolymer med fasta priser gör ni här en procentuell indexering till rörliga priser. </t>
  </si>
  <si>
    <t>Investeringsbudget/prognos för period 2023 + 2024 - 2033 (mnkr)</t>
  </si>
  <si>
    <r>
      <rPr>
        <b/>
        <sz val="14"/>
        <rFont val="Calibri"/>
        <family val="2"/>
        <scheme val="minor"/>
      </rPr>
      <t>NYINVESTERINGAR</t>
    </r>
    <r>
      <rPr>
        <b/>
        <sz val="13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(mnkr)</t>
    </r>
  </si>
  <si>
    <t xml:space="preserve"> KF           X</t>
  </si>
  <si>
    <t>Grön         X</t>
  </si>
  <si>
    <r>
      <rPr>
        <b/>
        <sz val="8"/>
        <rFont val="Calibri"/>
        <family val="2"/>
        <scheme val="minor"/>
      </rPr>
      <t xml:space="preserve">Kategori </t>
    </r>
    <r>
      <rPr>
        <b/>
        <sz val="10"/>
        <rFont val="Calibri"/>
        <family val="2"/>
        <scheme val="minor"/>
      </rPr>
      <t xml:space="preserve"> 1-3 </t>
    </r>
  </si>
  <si>
    <t>Finansiär</t>
  </si>
  <si>
    <t>Totalt 2024-2028</t>
  </si>
  <si>
    <t>Totalt 2029-2033</t>
  </si>
  <si>
    <t>Totalt 2024-2033</t>
  </si>
  <si>
    <t>Kommentar</t>
  </si>
  <si>
    <t>Område/Projekt</t>
  </si>
  <si>
    <t>HR</t>
  </si>
  <si>
    <t>Simulatorer förstudie</t>
  </si>
  <si>
    <t>GS</t>
  </si>
  <si>
    <t>INFRA</t>
  </si>
  <si>
    <t>Förstudie + genomförande NY BOCKEBOA</t>
  </si>
  <si>
    <t xml:space="preserve">Tracktracer </t>
  </si>
  <si>
    <t>x</t>
  </si>
  <si>
    <t>Catenary</t>
  </si>
  <si>
    <t>TLI</t>
  </si>
  <si>
    <t>Nya kontorsstolar TLI</t>
  </si>
  <si>
    <t>IT/Trafiks</t>
  </si>
  <si>
    <t>Teknisk utredningsstöd vid olycksplats</t>
  </si>
  <si>
    <t>Trafikssäkerhet önskar digitaliseringsstöd (förlängning av HOA)</t>
  </si>
  <si>
    <t>IT/HR</t>
  </si>
  <si>
    <t>Simulator-system</t>
  </si>
  <si>
    <t>HR: Utbildning</t>
  </si>
  <si>
    <t>IT/Fordon</t>
  </si>
  <si>
    <t>IoT/ATR/Health hub utveckling</t>
  </si>
  <si>
    <t>Sensorer i exv. spårvagn för underhållsplan</t>
  </si>
  <si>
    <t>IT/Kvalitet</t>
  </si>
  <si>
    <t>BI-plattform</t>
  </si>
  <si>
    <t>Plattform för datadriven uppföljning (KPI, mål, analys, realtidsdata etc.)</t>
  </si>
  <si>
    <t>IT/IT</t>
  </si>
  <si>
    <t>Nätverksutveckling</t>
  </si>
  <si>
    <t>BI-utveckling - ytterligare utveckling</t>
  </si>
  <si>
    <t>IT/Ford + Infra</t>
  </si>
  <si>
    <t>UH-system utveckling (EAM), beslut 40 mnkr</t>
  </si>
  <si>
    <t>Utveckling av EAM plattformen</t>
  </si>
  <si>
    <t>Rangersystem &amp; RFID Depå Ringön Etapp II</t>
  </si>
  <si>
    <t>IT</t>
  </si>
  <si>
    <t>Uppgradering Hastus del 1, tot beslut 35 mnkr</t>
  </si>
  <si>
    <t>Uppgradering Hastus del 2, tot beslut 35 mnkr</t>
  </si>
  <si>
    <t>IT/Säkerh</t>
  </si>
  <si>
    <t>HOA</t>
  </si>
  <si>
    <t>HOA steg 2</t>
  </si>
  <si>
    <t>Fortsatt utveckling av HOA som del av utkomst av samarbetet mellan många avdelningar</t>
  </si>
  <si>
    <t>IT/Lön</t>
  </si>
  <si>
    <t>Digitala personalakter</t>
  </si>
  <si>
    <t>IT-säkerhet (SIEM &amp; IDS)</t>
  </si>
  <si>
    <t>Cybersäkerhetsutveckling och anomalitetsdetektering i nätverk, utredning kring eventuell insats sker våren 2023</t>
  </si>
  <si>
    <t>Fordon</t>
  </si>
  <si>
    <t>Investeringar RÖX etapp 2 GS del, tot 34,6 mnkr</t>
  </si>
  <si>
    <t>Inkörningssystem &amp; spårdata</t>
  </si>
  <si>
    <t>Maskiner/utr av bromsok M32, renoverings station</t>
  </si>
  <si>
    <t>Saknas utrustning för att utföra jobbet, tungt underhåll</t>
  </si>
  <si>
    <t xml:space="preserve">Befintligt vågsystem spår 33 lastceller byts ut                           </t>
  </si>
  <si>
    <t>Dammsugare och rör installationer SP19 sandstation och Fordonstvätten MX</t>
  </si>
  <si>
    <t xml:space="preserve">Spill från vagn </t>
  </si>
  <si>
    <t>Cetraldammsugare verkstad MX</t>
  </si>
  <si>
    <t xml:space="preserve">Verkstadens centraldammsugare </t>
  </si>
  <si>
    <t>Anpassning städplatser MX</t>
  </si>
  <si>
    <t>Fordon/Infra</t>
  </si>
  <si>
    <t xml:space="preserve">Förstudie kameraövervakning lokaler </t>
  </si>
  <si>
    <t>Kameraöverv. alla depåer inkl Vassen</t>
  </si>
  <si>
    <t xml:space="preserve">Summa Nyinvesteringar </t>
  </si>
  <si>
    <t>Rörliga priser (**)</t>
  </si>
  <si>
    <t>Ev. påslag index (+%)</t>
  </si>
  <si>
    <t>Summa Nyinvesteringar</t>
  </si>
  <si>
    <t>Egenfinansieringsgrad Nyinvesteringar</t>
  </si>
  <si>
    <r>
      <rPr>
        <b/>
        <sz val="14"/>
        <rFont val="Calibri"/>
        <family val="2"/>
        <scheme val="minor"/>
      </rPr>
      <t>REINVESTERINGAR</t>
    </r>
    <r>
      <rPr>
        <b/>
        <sz val="13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(mnkr)</t>
    </r>
  </si>
  <si>
    <t>Slipbil Autech VM 8000</t>
  </si>
  <si>
    <t>CWO 402 -MB 818D - Smörj</t>
  </si>
  <si>
    <t>DCZ504 - Rekotrailer - Lätt Släpkärra</t>
  </si>
  <si>
    <t>KNR302 - Volvo FM - Skenrens</t>
  </si>
  <si>
    <t>Ers OUS 904 - MB Sprinter Vxlmek</t>
  </si>
  <si>
    <t>AXO596 - MAN -  Stor LB Service</t>
  </si>
  <si>
    <t>TSU022 - MAN -  Stor LB Service</t>
  </si>
  <si>
    <t>TOM467 - Volvo FL - Stor LB (tid Svets)</t>
  </si>
  <si>
    <t>FWO826 - Volvo FL -  Stor Svetsbil</t>
  </si>
  <si>
    <t>MSL055 - Volvo FL -  Stor Svetsbil</t>
  </si>
  <si>
    <t>M4825 Bommar X 10st</t>
  </si>
  <si>
    <t>M4826 Paddor X 5 st</t>
  </si>
  <si>
    <t>M4828 Asfaltssåg 700 X 2 st</t>
  </si>
  <si>
    <t>EKY019 - Montagebil - tvåvägs</t>
  </si>
  <si>
    <t>OFB029 - Vw Transporter - Dubbelhytt</t>
  </si>
  <si>
    <t>XEU299 - Lastbil, tvåvägs</t>
  </si>
  <si>
    <t>WFX976 - Montagebil, tvåvägs</t>
  </si>
  <si>
    <t>EGN377 - Montagebil, tvåvägs</t>
  </si>
  <si>
    <t>Ny Borr och sågutrustning Ringön</t>
  </si>
  <si>
    <t>SFC568 - Hjullastare</t>
  </si>
  <si>
    <t>Övrigt</t>
  </si>
  <si>
    <t>Summa Reinvesteringar</t>
  </si>
  <si>
    <t xml:space="preserve">Summa Reinvesteringar </t>
  </si>
  <si>
    <t>TOTALT INVESTERINGAR</t>
  </si>
  <si>
    <t>Egenfinansieringsgrad Totalt Investeringar</t>
  </si>
  <si>
    <t>UPPLÅNINGSBEHOV (*)</t>
  </si>
  <si>
    <t> </t>
  </si>
  <si>
    <t>Totalt         2024-2028</t>
  </si>
  <si>
    <t>Totalt         2029-2033</t>
  </si>
  <si>
    <t>Totalt         2024-2033</t>
  </si>
  <si>
    <t>Totalt (mnkr)</t>
  </si>
  <si>
    <r>
      <t xml:space="preserve">KAPITALKOSTNADER </t>
    </r>
    <r>
      <rPr>
        <b/>
        <sz val="10"/>
        <color rgb="FFFFFFFF"/>
        <rFont val="Arial"/>
        <family val="2"/>
      </rPr>
      <t>(positiva tal, mnkr)</t>
    </r>
  </si>
  <si>
    <t>Totalt          2024-2028</t>
  </si>
  <si>
    <t>Totalt          2029-2033</t>
  </si>
  <si>
    <t>Totalt        2024-2033</t>
  </si>
  <si>
    <t>Avskrivning</t>
  </si>
  <si>
    <t>Räntekostnad</t>
  </si>
  <si>
    <t>Nedskrivning</t>
  </si>
  <si>
    <t>Summa kapitalkostnader</t>
  </si>
  <si>
    <t>Status</t>
  </si>
  <si>
    <t>Antal år</t>
  </si>
  <si>
    <t>NYINV</t>
  </si>
  <si>
    <t>REINV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</si>
</sst>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r_-;\-* #,##0.00\ _k_r_-;_-* &quot;-&quot;??\ _k_r_-;_-@_-"/>
    <numFmt numFmtId="164" formatCode="#,##0.0"/>
    <numFmt numFmtId="165" formatCode="#,##0_ ;[Red]\-#,##0\ "/>
    <numFmt numFmtId="166" formatCode="0.0%"/>
    <numFmt numFmtId="167" formatCode="#,##0.000"/>
    <numFmt numFmtId="168" formatCode="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i/>
      <sz val="12"/>
      <name val="Calibri"/>
      <family val="2"/>
    </font>
    <font>
      <b/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rgb="FFFFFFFF"/>
      <name val="Arial"/>
      <family val="2"/>
    </font>
    <font>
      <b/>
      <sz val="11"/>
      <name val="Calibri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0BC60"/>
        <bgColor rgb="FF000000"/>
      </patternFill>
    </fill>
    <fill>
      <patternFill patternType="solid">
        <fgColor rgb="FF85A244"/>
        <bgColor rgb="FF000000"/>
      </patternFill>
    </fill>
    <fill>
      <patternFill patternType="solid">
        <fgColor rgb="FFD53878"/>
        <bgColor rgb="FF000000"/>
      </patternFill>
    </fill>
    <fill>
      <patternFill patternType="solid">
        <fgColor rgb="FF8E1E4B"/>
        <bgColor rgb="FF0000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6" fillId="0" borderId="0"/>
    <xf numFmtId="0" fontId="1" fillId="5" borderId="0" applyNumberFormat="0" applyBorder="0" applyAlignment="0" applyProtection="0"/>
    <xf numFmtId="9" fontId="1" fillId="0" borderId="0" applyFont="0" applyFill="0" applyBorder="0" applyAlignment="0" applyProtection="0"/>
    <xf numFmtId="0" fontId="1" fillId="10" borderId="13" applyNumberFormat="0" applyFont="0" applyAlignment="0" applyProtection="0"/>
    <xf numFmtId="0" fontId="33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0" fontId="34" fillId="0" borderId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5" xfId="0" applyFont="1" applyBorder="1"/>
    <xf numFmtId="0" fontId="0" fillId="0" borderId="5" xfId="0" applyBorder="1"/>
    <xf numFmtId="0" fontId="10" fillId="0" borderId="3" xfId="0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4" fillId="0" borderId="3" xfId="0" applyFont="1" applyBorder="1"/>
    <xf numFmtId="0" fontId="9" fillId="0" borderId="0" xfId="0" applyFont="1" applyAlignment="1">
      <alignment horizontal="right" vertical="top" wrapText="1"/>
    </xf>
    <xf numFmtId="0" fontId="9" fillId="4" borderId="0" xfId="0" applyFont="1" applyFill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0" fontId="10" fillId="4" borderId="2" xfId="0" applyFont="1" applyFill="1" applyBorder="1" applyAlignment="1">
      <alignment horizontal="left" vertical="top" wrapText="1"/>
    </xf>
    <xf numFmtId="0" fontId="11" fillId="0" borderId="0" xfId="1" applyFont="1" applyAlignment="1">
      <alignment wrapText="1"/>
    </xf>
    <xf numFmtId="3" fontId="14" fillId="0" borderId="0" xfId="0" applyNumberFormat="1" applyFont="1"/>
    <xf numFmtId="3" fontId="11" fillId="0" borderId="0" xfId="0" applyNumberFormat="1" applyFont="1"/>
    <xf numFmtId="0" fontId="2" fillId="0" borderId="0" xfId="0" applyFont="1"/>
    <xf numFmtId="0" fontId="11" fillId="6" borderId="2" xfId="1" applyFont="1" applyFill="1" applyBorder="1" applyAlignment="1">
      <alignment wrapText="1"/>
    </xf>
    <xf numFmtId="0" fontId="12" fillId="0" borderId="2" xfId="1" applyFont="1" applyBorder="1" applyAlignment="1">
      <alignment horizontal="left" wrapText="1"/>
    </xf>
    <xf numFmtId="0" fontId="12" fillId="0" borderId="8" xfId="1" applyFont="1" applyBorder="1" applyAlignment="1">
      <alignment horizontal="center" wrapText="1"/>
    </xf>
    <xf numFmtId="3" fontId="1" fillId="0" borderId="8" xfId="0" applyNumberFormat="1" applyFont="1" applyBorder="1" applyAlignment="1">
      <alignment horizontal="center"/>
    </xf>
    <xf numFmtId="3" fontId="3" fillId="2" borderId="8" xfId="1" applyNumberFormat="1" applyFont="1" applyFill="1" applyBorder="1"/>
    <xf numFmtId="0" fontId="12" fillId="0" borderId="8" xfId="1" applyFont="1" applyBorder="1" applyAlignment="1">
      <alignment horizontal="left" wrapText="1"/>
    </xf>
    <xf numFmtId="3" fontId="13" fillId="4" borderId="8" xfId="0" applyNumberFormat="1" applyFont="1" applyFill="1" applyBorder="1" applyAlignment="1">
      <alignment horizontal="right" vertical="top" wrapText="1"/>
    </xf>
    <xf numFmtId="3" fontId="13" fillId="4" borderId="8" xfId="0" applyNumberFormat="1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left" vertical="top" wrapText="1"/>
    </xf>
    <xf numFmtId="3" fontId="9" fillId="4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3" fontId="11" fillId="0" borderId="0" xfId="1" applyNumberFormat="1" applyFont="1"/>
    <xf numFmtId="3" fontId="12" fillId="2" borderId="8" xfId="1" applyNumberFormat="1" applyFont="1" applyFill="1" applyBorder="1"/>
    <xf numFmtId="0" fontId="18" fillId="8" borderId="4" xfId="1" applyFont="1" applyFill="1" applyBorder="1" applyAlignment="1">
      <alignment wrapText="1"/>
    </xf>
    <xf numFmtId="1" fontId="20" fillId="0" borderId="0" xfId="3" applyNumberFormat="1" applyFont="1" applyFill="1" applyBorder="1" applyAlignment="1">
      <alignment horizontal="center" vertical="center"/>
    </xf>
    <xf numFmtId="1" fontId="17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19" fillId="0" borderId="0" xfId="2" applyNumberFormat="1" applyFont="1" applyFill="1" applyBorder="1" applyAlignment="1">
      <alignment horizontal="center" vertical="center"/>
    </xf>
    <xf numFmtId="0" fontId="23" fillId="0" borderId="0" xfId="0" applyFont="1"/>
    <xf numFmtId="0" fontId="22" fillId="0" borderId="0" xfId="0" applyFont="1"/>
    <xf numFmtId="3" fontId="10" fillId="0" borderId="0" xfId="0" applyNumberFormat="1" applyFont="1"/>
    <xf numFmtId="3" fontId="9" fillId="0" borderId="0" xfId="0" applyNumberFormat="1" applyFont="1"/>
    <xf numFmtId="0" fontId="25" fillId="0" borderId="0" xfId="0" applyFont="1"/>
    <xf numFmtId="0" fontId="21" fillId="2" borderId="1" xfId="0" applyFont="1" applyFill="1" applyBorder="1" applyAlignment="1">
      <alignment horizontal="left" vertical="top"/>
    </xf>
    <xf numFmtId="0" fontId="24" fillId="0" borderId="0" xfId="0" applyFont="1"/>
    <xf numFmtId="164" fontId="8" fillId="0" borderId="0" xfId="0" applyNumberFormat="1" applyFont="1"/>
    <xf numFmtId="0" fontId="21" fillId="7" borderId="0" xfId="0" applyFont="1" applyFill="1"/>
    <xf numFmtId="0" fontId="21" fillId="0" borderId="0" xfId="0" applyFont="1"/>
    <xf numFmtId="0" fontId="26" fillId="8" borderId="4" xfId="1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10" fillId="0" borderId="5" xfId="1" applyFont="1" applyBorder="1" applyAlignment="1">
      <alignment wrapText="1"/>
    </xf>
    <xf numFmtId="0" fontId="27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65" fontId="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0" fontId="9" fillId="0" borderId="5" xfId="1" applyFont="1" applyBorder="1" applyAlignment="1">
      <alignment wrapText="1"/>
    </xf>
    <xf numFmtId="3" fontId="11" fillId="0" borderId="14" xfId="1" applyNumberFormat="1" applyFont="1" applyBorder="1"/>
    <xf numFmtId="3" fontId="13" fillId="4" borderId="11" xfId="0" applyNumberFormat="1" applyFont="1" applyFill="1" applyBorder="1" applyAlignment="1">
      <alignment horizontal="center" vertical="top" wrapText="1"/>
    </xf>
    <xf numFmtId="0" fontId="16" fillId="6" borderId="8" xfId="0" applyFont="1" applyFill="1" applyBorder="1" applyAlignment="1">
      <alignment horizontal="right" vertical="top" wrapText="1"/>
    </xf>
    <xf numFmtId="0" fontId="9" fillId="6" borderId="8" xfId="0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3" fontId="9" fillId="4" borderId="10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left" vertical="top" wrapText="1"/>
    </xf>
    <xf numFmtId="0" fontId="4" fillId="0" borderId="15" xfId="0" applyFont="1" applyBorder="1"/>
    <xf numFmtId="164" fontId="7" fillId="0" borderId="0" xfId="0" applyNumberFormat="1" applyFont="1"/>
    <xf numFmtId="0" fontId="12" fillId="13" borderId="2" xfId="1" applyFont="1" applyFill="1" applyBorder="1" applyAlignment="1">
      <alignment horizontal="left" wrapText="1"/>
    </xf>
    <xf numFmtId="0" fontId="12" fillId="13" borderId="8" xfId="1" applyFont="1" applyFill="1" applyBorder="1" applyAlignment="1">
      <alignment horizontal="center" wrapText="1"/>
    </xf>
    <xf numFmtId="0" fontId="9" fillId="13" borderId="9" xfId="0" applyFont="1" applyFill="1" applyBorder="1" applyAlignment="1">
      <alignment horizontal="left" vertical="top" wrapText="1"/>
    </xf>
    <xf numFmtId="166" fontId="1" fillId="0" borderId="2" xfId="3" applyNumberFormat="1" applyFont="1" applyFill="1" applyBorder="1" applyAlignment="1">
      <alignment horizontal="center"/>
    </xf>
    <xf numFmtId="166" fontId="1" fillId="0" borderId="8" xfId="3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 vertical="top" wrapText="1"/>
    </xf>
    <xf numFmtId="9" fontId="13" fillId="11" borderId="10" xfId="3" applyFont="1" applyFill="1" applyBorder="1" applyAlignment="1">
      <alignment horizontal="center" vertical="center" wrapText="1"/>
    </xf>
    <xf numFmtId="9" fontId="13" fillId="11" borderId="11" xfId="3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left" vertical="top" wrapText="1"/>
    </xf>
    <xf numFmtId="9" fontId="13" fillId="11" borderId="6" xfId="3" applyFont="1" applyFill="1" applyBorder="1" applyAlignment="1">
      <alignment horizontal="center" vertical="center" wrapText="1"/>
    </xf>
    <xf numFmtId="9" fontId="13" fillId="11" borderId="9" xfId="3" applyFont="1" applyFill="1" applyBorder="1" applyAlignment="1">
      <alignment horizontal="center" vertical="center" wrapText="1"/>
    </xf>
    <xf numFmtId="9" fontId="13" fillId="11" borderId="9" xfId="3" applyFont="1" applyFill="1" applyBorder="1" applyAlignment="1">
      <alignment horizontal="right" vertical="center" wrapText="1"/>
    </xf>
    <xf numFmtId="9" fontId="13" fillId="11" borderId="16" xfId="3" applyFont="1" applyFill="1" applyBorder="1" applyAlignment="1">
      <alignment horizontal="right" vertical="center" wrapText="1"/>
    </xf>
    <xf numFmtId="9" fontId="28" fillId="11" borderId="9" xfId="3" applyFont="1" applyFill="1" applyBorder="1" applyAlignment="1">
      <alignment horizontal="right" vertical="center" wrapText="1"/>
    </xf>
    <xf numFmtId="3" fontId="28" fillId="4" borderId="8" xfId="0" applyNumberFormat="1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3" fontId="13" fillId="11" borderId="11" xfId="0" applyNumberFormat="1" applyFont="1" applyFill="1" applyBorder="1" applyAlignment="1">
      <alignment horizontal="center" vertical="top" wrapText="1"/>
    </xf>
    <xf numFmtId="9" fontId="28" fillId="11" borderId="11" xfId="3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top" wrapText="1"/>
    </xf>
    <xf numFmtId="3" fontId="28" fillId="4" borderId="8" xfId="0" applyNumberFormat="1" applyFont="1" applyFill="1" applyBorder="1" applyAlignment="1">
      <alignment horizontal="center" vertical="top" wrapText="1"/>
    </xf>
    <xf numFmtId="3" fontId="28" fillId="4" borderId="2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left" vertical="top" wrapText="1"/>
    </xf>
    <xf numFmtId="3" fontId="9" fillId="4" borderId="8" xfId="0" applyNumberFormat="1" applyFont="1" applyFill="1" applyBorder="1" applyAlignment="1">
      <alignment horizontal="right" vertical="top" wrapText="1"/>
    </xf>
    <xf numFmtId="0" fontId="12" fillId="9" borderId="2" xfId="1" applyFont="1" applyFill="1" applyBorder="1" applyAlignment="1">
      <alignment horizontal="left" wrapText="1"/>
    </xf>
    <xf numFmtId="0" fontId="12" fillId="9" borderId="8" xfId="1" applyFont="1" applyFill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3" fontId="28" fillId="4" borderId="3" xfId="0" applyNumberFormat="1" applyFont="1" applyFill="1" applyBorder="1" applyAlignment="1">
      <alignment horizontal="center" vertical="top" wrapText="1"/>
    </xf>
    <xf numFmtId="0" fontId="9" fillId="13" borderId="6" xfId="0" applyFont="1" applyFill="1" applyBorder="1" applyAlignment="1">
      <alignment horizontal="left" vertical="top" wrapText="1"/>
    </xf>
    <xf numFmtId="165" fontId="14" fillId="0" borderId="6" xfId="0" applyNumberFormat="1" applyFont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29" fillId="12" borderId="8" xfId="0" applyFont="1" applyFill="1" applyBorder="1" applyAlignment="1">
      <alignment horizontal="right" vertical="top" wrapText="1"/>
    </xf>
    <xf numFmtId="3" fontId="9" fillId="4" borderId="18" xfId="0" applyNumberFormat="1" applyFont="1" applyFill="1" applyBorder="1" applyAlignment="1">
      <alignment horizontal="center" vertical="top" wrapText="1"/>
    </xf>
    <xf numFmtId="3" fontId="10" fillId="4" borderId="8" xfId="0" applyNumberFormat="1" applyFont="1" applyFill="1" applyBorder="1" applyAlignment="1">
      <alignment horizontal="center" vertical="top" wrapText="1"/>
    </xf>
    <xf numFmtId="3" fontId="10" fillId="4" borderId="3" xfId="0" applyNumberFormat="1" applyFont="1" applyFill="1" applyBorder="1" applyAlignment="1">
      <alignment horizontal="center" vertical="top" wrapText="1"/>
    </xf>
    <xf numFmtId="3" fontId="13" fillId="4" borderId="2" xfId="0" applyNumberFormat="1" applyFont="1" applyFill="1" applyBorder="1" applyAlignment="1">
      <alignment horizontal="right" vertical="top" wrapText="1"/>
    </xf>
    <xf numFmtId="0" fontId="0" fillId="0" borderId="16" xfId="0" applyBorder="1"/>
    <xf numFmtId="3" fontId="3" fillId="2" borderId="2" xfId="1" applyNumberFormat="1" applyFont="1" applyFill="1" applyBorder="1"/>
    <xf numFmtId="3" fontId="10" fillId="4" borderId="2" xfId="0" applyNumberFormat="1" applyFont="1" applyFill="1" applyBorder="1" applyAlignment="1">
      <alignment horizontal="center" vertical="top" wrapText="1"/>
    </xf>
    <xf numFmtId="0" fontId="0" fillId="0" borderId="3" xfId="0" applyBorder="1"/>
    <xf numFmtId="3" fontId="12" fillId="0" borderId="8" xfId="0" applyNumberFormat="1" applyFont="1" applyBorder="1" applyAlignment="1">
      <alignment horizontal="center"/>
    </xf>
    <xf numFmtId="3" fontId="3" fillId="9" borderId="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center"/>
    </xf>
    <xf numFmtId="0" fontId="9" fillId="4" borderId="8" xfId="0" applyFont="1" applyFill="1" applyBorder="1" applyAlignment="1">
      <alignment horizontal="right" vertical="top" wrapText="1"/>
    </xf>
    <xf numFmtId="0" fontId="7" fillId="11" borderId="6" xfId="0" applyFont="1" applyFill="1" applyBorder="1" applyAlignment="1">
      <alignment horizontal="right" vertical="top" wrapText="1"/>
    </xf>
    <xf numFmtId="165" fontId="1" fillId="0" borderId="14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9" fillId="13" borderId="7" xfId="0" applyFont="1" applyFill="1" applyBorder="1" applyAlignment="1">
      <alignment horizontal="right" vertical="top" wrapText="1"/>
    </xf>
    <xf numFmtId="3" fontId="3" fillId="13" borderId="8" xfId="0" applyNumberFormat="1" applyFont="1" applyFill="1" applyBorder="1" applyAlignment="1">
      <alignment horizontal="center"/>
    </xf>
    <xf numFmtId="0" fontId="18" fillId="8" borderId="16" xfId="1" applyFont="1" applyFill="1" applyBorder="1" applyAlignment="1">
      <alignment wrapText="1"/>
    </xf>
    <xf numFmtId="0" fontId="18" fillId="8" borderId="8" xfId="1" applyFont="1" applyFill="1" applyBorder="1" applyAlignment="1">
      <alignment wrapText="1"/>
    </xf>
    <xf numFmtId="3" fontId="9" fillId="4" borderId="8" xfId="0" applyNumberFormat="1" applyFont="1" applyFill="1" applyBorder="1" applyAlignment="1">
      <alignment horizontal="center" vertical="top" wrapText="1"/>
    </xf>
    <xf numFmtId="165" fontId="14" fillId="0" borderId="11" xfId="0" applyNumberFormat="1" applyFont="1" applyBorder="1" applyAlignment="1">
      <alignment horizontal="center"/>
    </xf>
    <xf numFmtId="0" fontId="30" fillId="6" borderId="2" xfId="1" applyFont="1" applyFill="1" applyBorder="1" applyAlignment="1">
      <alignment vertical="center" wrapText="1"/>
    </xf>
    <xf numFmtId="0" fontId="30" fillId="12" borderId="2" xfId="1" applyFont="1" applyFill="1" applyBorder="1" applyAlignment="1">
      <alignment vertical="center" wrapText="1"/>
    </xf>
    <xf numFmtId="0" fontId="31" fillId="4" borderId="8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center"/>
    </xf>
    <xf numFmtId="3" fontId="28" fillId="14" borderId="8" xfId="0" applyNumberFormat="1" applyFont="1" applyFill="1" applyBorder="1" applyAlignment="1">
      <alignment horizontal="center" vertical="top" wrapText="1"/>
    </xf>
    <xf numFmtId="3" fontId="10" fillId="14" borderId="8" xfId="0" applyNumberFormat="1" applyFont="1" applyFill="1" applyBorder="1" applyAlignment="1">
      <alignment horizontal="center" vertical="top" wrapText="1"/>
    </xf>
    <xf numFmtId="9" fontId="13" fillId="15" borderId="11" xfId="3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/>
    </xf>
    <xf numFmtId="3" fontId="9" fillId="14" borderId="8" xfId="0" applyNumberFormat="1" applyFont="1" applyFill="1" applyBorder="1" applyAlignment="1">
      <alignment horizontal="center" vertical="top" wrapText="1"/>
    </xf>
    <xf numFmtId="9" fontId="13" fillId="15" borderId="9" xfId="3" applyFont="1" applyFill="1" applyBorder="1" applyAlignment="1">
      <alignment horizontal="center" vertical="center" wrapText="1"/>
    </xf>
    <xf numFmtId="3" fontId="9" fillId="14" borderId="10" xfId="0" applyNumberFormat="1" applyFont="1" applyFill="1" applyBorder="1" applyAlignment="1">
      <alignment horizontal="center" vertical="top" wrapText="1"/>
    </xf>
    <xf numFmtId="165" fontId="1" fillId="0" borderId="19" xfId="0" applyNumberFormat="1" applyFont="1" applyBorder="1" applyAlignment="1">
      <alignment horizontal="center"/>
    </xf>
    <xf numFmtId="3" fontId="9" fillId="4" borderId="3" xfId="0" applyNumberFormat="1" applyFont="1" applyFill="1" applyBorder="1" applyAlignment="1">
      <alignment horizontal="center" vertical="top" wrapText="1"/>
    </xf>
    <xf numFmtId="0" fontId="15" fillId="17" borderId="8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right" vertical="top" wrapText="1"/>
    </xf>
    <xf numFmtId="0" fontId="15" fillId="4" borderId="8" xfId="1" applyFont="1" applyFill="1" applyBorder="1" applyAlignment="1">
      <alignment horizontal="center" vertical="top" wrapText="1"/>
    </xf>
    <xf numFmtId="0" fontId="15" fillId="7" borderId="8" xfId="1" applyFont="1" applyFill="1" applyBorder="1" applyAlignment="1">
      <alignment horizontal="center" vertical="top" wrapText="1"/>
    </xf>
    <xf numFmtId="3" fontId="24" fillId="4" borderId="0" xfId="0" applyNumberFormat="1" applyFont="1" applyFill="1" applyAlignment="1">
      <alignment horizontal="center" vertical="center"/>
    </xf>
    <xf numFmtId="3" fontId="24" fillId="7" borderId="0" xfId="0" applyNumberFormat="1" applyFont="1" applyFill="1" applyAlignment="1">
      <alignment horizontal="center"/>
    </xf>
    <xf numFmtId="0" fontId="24" fillId="17" borderId="0" xfId="0" applyFont="1" applyFill="1" applyAlignment="1">
      <alignment horizontal="center"/>
    </xf>
    <xf numFmtId="3" fontId="33" fillId="0" borderId="0" xfId="5" applyNumberFormat="1" applyFill="1" applyBorder="1"/>
    <xf numFmtId="4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6" fillId="0" borderId="16" xfId="6" applyNumberFormat="1" applyBorder="1" applyAlignment="1" applyProtection="1">
      <alignment horizontal="center"/>
      <protection locked="0"/>
    </xf>
    <xf numFmtId="164" fontId="6" fillId="0" borderId="16" xfId="7" applyNumberFormat="1" applyFont="1" applyBorder="1" applyAlignment="1" applyProtection="1">
      <alignment horizontal="center"/>
      <protection locked="0"/>
    </xf>
    <xf numFmtId="164" fontId="6" fillId="0" borderId="20" xfId="7" applyNumberFormat="1" applyFont="1" applyBorder="1" applyAlignment="1" applyProtection="1">
      <alignment horizontal="center"/>
      <protection locked="0"/>
    </xf>
    <xf numFmtId="164" fontId="6" fillId="0" borderId="8" xfId="7" applyNumberFormat="1" applyFont="1" applyBorder="1" applyAlignment="1" applyProtection="1">
      <alignment horizontal="center"/>
      <protection locked="0"/>
    </xf>
    <xf numFmtId="3" fontId="6" fillId="0" borderId="20" xfId="7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>
      <alignment horizontal="left" wrapText="1"/>
    </xf>
    <xf numFmtId="167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3" fontId="6" fillId="0" borderId="8" xfId="7" applyNumberFormat="1" applyFont="1" applyBorder="1" applyAlignment="1" applyProtection="1">
      <alignment horizontal="center"/>
      <protection locked="0"/>
    </xf>
    <xf numFmtId="0" fontId="3" fillId="0" borderId="8" xfId="6" applyFont="1" applyBorder="1" applyProtection="1">
      <protection locked="0"/>
    </xf>
    <xf numFmtId="49" fontId="3" fillId="0" borderId="8" xfId="8" applyNumberFormat="1" applyBorder="1"/>
    <xf numFmtId="0" fontId="3" fillId="0" borderId="16" xfId="6" applyFont="1" applyBorder="1" applyProtection="1">
      <protection locked="0"/>
    </xf>
    <xf numFmtId="0" fontId="8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8" xfId="6" applyFont="1" applyBorder="1" applyAlignment="1" applyProtection="1">
      <alignment wrapText="1"/>
      <protection locked="0"/>
    </xf>
    <xf numFmtId="0" fontId="8" fillId="0" borderId="4" xfId="0" applyFont="1" applyBorder="1" applyAlignment="1">
      <alignment wrapText="1"/>
    </xf>
    <xf numFmtId="0" fontId="8" fillId="0" borderId="4" xfId="0" applyFont="1" applyBorder="1"/>
    <xf numFmtId="0" fontId="38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168" fontId="38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right" vertical="top" wrapText="1"/>
    </xf>
    <xf numFmtId="3" fontId="12" fillId="0" borderId="0" xfId="1" applyNumberFormat="1" applyFont="1"/>
    <xf numFmtId="0" fontId="18" fillId="0" borderId="0" xfId="1" applyFont="1" applyAlignment="1">
      <alignment wrapText="1"/>
    </xf>
    <xf numFmtId="3" fontId="13" fillId="0" borderId="15" xfId="0" applyNumberFormat="1" applyFont="1" applyBorder="1" applyAlignment="1">
      <alignment horizontal="right" vertical="top" wrapText="1"/>
    </xf>
    <xf numFmtId="3" fontId="3" fillId="0" borderId="0" xfId="1" applyNumberFormat="1" applyFont="1"/>
    <xf numFmtId="3" fontId="28" fillId="0" borderId="0" xfId="0" applyNumberFormat="1" applyFont="1" applyAlignment="1">
      <alignment horizontal="right" vertical="top" wrapText="1"/>
    </xf>
    <xf numFmtId="3" fontId="9" fillId="0" borderId="0" xfId="0" applyNumberFormat="1" applyFont="1" applyAlignment="1">
      <alignment horizontal="right" vertical="top" wrapText="1"/>
    </xf>
    <xf numFmtId="9" fontId="28" fillId="0" borderId="0" xfId="3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top" wrapText="1"/>
    </xf>
    <xf numFmtId="0" fontId="16" fillId="0" borderId="0" xfId="4" applyFont="1" applyFill="1" applyBorder="1" applyAlignment="1">
      <alignment horizontal="right" vertical="top" wrapText="1"/>
    </xf>
    <xf numFmtId="0" fontId="0" fillId="0" borderId="21" xfId="0" applyBorder="1" applyAlignment="1">
      <alignment horizontal="center"/>
    </xf>
    <xf numFmtId="0" fontId="34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/>
    </xf>
    <xf numFmtId="0" fontId="37" fillId="0" borderId="16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13" fillId="4" borderId="10" xfId="0" applyNumberFormat="1" applyFont="1" applyFill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0" fontId="40" fillId="19" borderId="2" xfId="0" applyFont="1" applyFill="1" applyBorder="1" applyAlignment="1">
      <alignment wrapText="1"/>
    </xf>
    <xf numFmtId="0" fontId="40" fillId="20" borderId="2" xfId="0" applyFont="1" applyFill="1" applyBorder="1" applyAlignment="1">
      <alignment wrapText="1"/>
    </xf>
    <xf numFmtId="0" fontId="41" fillId="20" borderId="2" xfId="0" applyFont="1" applyFill="1" applyBorder="1" applyAlignment="1">
      <alignment wrapText="1"/>
    </xf>
    <xf numFmtId="0" fontId="40" fillId="21" borderId="2" xfId="0" applyFont="1" applyFill="1" applyBorder="1"/>
    <xf numFmtId="0" fontId="40" fillId="22" borderId="2" xfId="0" applyFont="1" applyFill="1" applyBorder="1"/>
    <xf numFmtId="0" fontId="41" fillId="22" borderId="2" xfId="0" applyFont="1" applyFill="1" applyBorder="1" applyAlignment="1">
      <alignment wrapText="1"/>
    </xf>
    <xf numFmtId="0" fontId="37" fillId="0" borderId="8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0" fillId="0" borderId="8" xfId="0" applyBorder="1"/>
    <xf numFmtId="164" fontId="3" fillId="0" borderId="2" xfId="0" applyNumberFormat="1" applyFont="1" applyBorder="1" applyAlignment="1">
      <alignment horizontal="center"/>
    </xf>
    <xf numFmtId="0" fontId="3" fillId="0" borderId="2" xfId="6" applyFont="1" applyBorder="1" applyProtection="1">
      <protection locked="0"/>
    </xf>
    <xf numFmtId="167" fontId="3" fillId="0" borderId="2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3" fontId="12" fillId="0" borderId="0" xfId="1" applyNumberFormat="1" applyFont="1" applyAlignment="1">
      <alignment wrapText="1"/>
    </xf>
    <xf numFmtId="167" fontId="36" fillId="0" borderId="2" xfId="0" applyNumberFormat="1" applyFont="1" applyBorder="1" applyAlignment="1">
      <alignment horizontal="left"/>
    </xf>
    <xf numFmtId="167" fontId="36" fillId="0" borderId="3" xfId="0" applyNumberFormat="1" applyFont="1" applyBorder="1" applyAlignment="1">
      <alignment horizontal="left"/>
    </xf>
    <xf numFmtId="0" fontId="0" fillId="23" borderId="12" xfId="0" applyFill="1" applyBorder="1" applyAlignment="1">
      <alignment horizontal="center"/>
    </xf>
    <xf numFmtId="0" fontId="34" fillId="23" borderId="8" xfId="0" applyFont="1" applyFill="1" applyBorder="1" applyAlignment="1">
      <alignment vertical="center" wrapText="1"/>
    </xf>
    <xf numFmtId="0" fontId="12" fillId="23" borderId="8" xfId="1" applyFont="1" applyFill="1" applyBorder="1" applyAlignment="1">
      <alignment horizontal="center" wrapText="1"/>
    </xf>
    <xf numFmtId="3" fontId="12" fillId="23" borderId="8" xfId="0" applyNumberFormat="1" applyFont="1" applyFill="1" applyBorder="1" applyAlignment="1">
      <alignment horizontal="center"/>
    </xf>
    <xf numFmtId="3" fontId="3" fillId="23" borderId="8" xfId="0" applyNumberFormat="1" applyFont="1" applyFill="1" applyBorder="1" applyAlignment="1">
      <alignment horizontal="center"/>
    </xf>
    <xf numFmtId="164" fontId="1" fillId="23" borderId="8" xfId="0" applyNumberFormat="1" applyFont="1" applyFill="1" applyBorder="1" applyAlignment="1">
      <alignment horizontal="center"/>
    </xf>
    <xf numFmtId="164" fontId="1" fillId="23" borderId="2" xfId="0" applyNumberFormat="1" applyFont="1" applyFill="1" applyBorder="1" applyAlignment="1">
      <alignment horizontal="center"/>
    </xf>
    <xf numFmtId="0" fontId="34" fillId="0" borderId="8" xfId="6" applyFont="1" applyBorder="1" applyProtection="1">
      <protection locked="0"/>
    </xf>
    <xf numFmtId="0" fontId="35" fillId="0" borderId="8" xfId="1" applyFont="1" applyBorder="1" applyAlignment="1">
      <alignment horizontal="center" wrapText="1"/>
    </xf>
    <xf numFmtId="3" fontId="35" fillId="0" borderId="8" xfId="0" applyNumberFormat="1" applyFont="1" applyBorder="1" applyAlignment="1">
      <alignment horizontal="center"/>
    </xf>
    <xf numFmtId="3" fontId="34" fillId="0" borderId="8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16" fillId="11" borderId="17" xfId="0" applyFont="1" applyFill="1" applyBorder="1" applyAlignment="1">
      <alignment horizontal="left" vertical="center" wrapText="1"/>
    </xf>
    <xf numFmtId="0" fontId="16" fillId="11" borderId="1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37" fillId="9" borderId="1" xfId="0" applyNumberFormat="1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left" vertical="top"/>
    </xf>
    <xf numFmtId="0" fontId="35" fillId="18" borderId="3" xfId="0" applyFont="1" applyFill="1" applyBorder="1" applyAlignment="1">
      <alignment horizontal="left" vertical="top"/>
    </xf>
    <xf numFmtId="0" fontId="35" fillId="18" borderId="2" xfId="0" applyFont="1" applyFill="1" applyBorder="1" applyAlignment="1">
      <alignment horizontal="left" vertical="top"/>
    </xf>
    <xf numFmtId="0" fontId="33" fillId="18" borderId="1" xfId="10" applyFill="1" applyBorder="1" applyAlignment="1">
      <alignment horizontal="left" vertical="top"/>
    </xf>
    <xf numFmtId="0" fontId="33" fillId="18" borderId="3" xfId="10" applyFill="1" applyBorder="1" applyAlignment="1">
      <alignment horizontal="left" vertical="top"/>
    </xf>
    <xf numFmtId="0" fontId="33" fillId="18" borderId="2" xfId="10" applyFill="1" applyBorder="1" applyAlignment="1">
      <alignment horizontal="left" vertical="top"/>
    </xf>
    <xf numFmtId="0" fontId="35" fillId="18" borderId="1" xfId="0" applyFont="1" applyFill="1" applyBorder="1" applyAlignment="1"/>
    <xf numFmtId="0" fontId="35" fillId="18" borderId="3" xfId="0" applyFont="1" applyFill="1" applyBorder="1" applyAlignment="1"/>
    <xf numFmtId="0" fontId="35" fillId="18" borderId="2" xfId="0" applyFont="1" applyFill="1" applyBorder="1" applyAlignment="1"/>
    <xf numFmtId="0" fontId="36" fillId="0" borderId="2" xfId="0" applyFont="1" applyBorder="1" applyAlignment="1"/>
  </cellXfs>
  <cellStyles count="11">
    <cellStyle name="40 % - Dekorfärg5" xfId="2" builtinId="47"/>
    <cellStyle name="Anteckning" xfId="4" builtinId="10"/>
    <cellStyle name="Hyperlink" xfId="10" xr:uid="{00000000-000B-0000-0000-000008000000}"/>
    <cellStyle name="Hyperlänk" xfId="5" builtinId="8"/>
    <cellStyle name="Normal" xfId="0" builtinId="0"/>
    <cellStyle name="Normal 2" xfId="6" xr:uid="{B02481FC-3E88-4A55-A626-FA42F459C49E}"/>
    <cellStyle name="Normal 3" xfId="1" xr:uid="{00000000-0005-0000-0000-000003000000}"/>
    <cellStyle name="Normal 4" xfId="9" xr:uid="{5923D833-867B-4BE9-A9C4-C3744DC1D7C7}"/>
    <cellStyle name="Normal_Ägda maskiner" xfId="8" xr:uid="{A1954F78-7482-478F-9EBC-8E7149BEECD0}"/>
    <cellStyle name="Procent" xfId="3" builtinId="5"/>
    <cellStyle name="Tusental 2" xfId="7" xr:uid="{395D1804-2D5F-4373-8D5D-4F377A846F3B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 investeringar/Skuldförändring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Investeringsvolym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Investeringar!$G$14:$Q$14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Investeringar!$G$83:$Q$83</c:f>
              <c:numCache>
                <c:formatCode>#,##0</c:formatCode>
                <c:ptCount val="11"/>
                <c:pt idx="0">
                  <c:v>89.4</c:v>
                </c:pt>
                <c:pt idx="1">
                  <c:v>115.15</c:v>
                </c:pt>
                <c:pt idx="2">
                  <c:v>33.799999999999997</c:v>
                </c:pt>
                <c:pt idx="3">
                  <c:v>24.5</c:v>
                </c:pt>
                <c:pt idx="4">
                  <c:v>23</c:v>
                </c:pt>
                <c:pt idx="5">
                  <c:v>25</c:v>
                </c:pt>
                <c:pt idx="6">
                  <c:v>20.2</c:v>
                </c:pt>
                <c:pt idx="7">
                  <c:v>35.9</c:v>
                </c:pt>
                <c:pt idx="8">
                  <c:v>54.5</c:v>
                </c:pt>
                <c:pt idx="9">
                  <c:v>20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B-4296-9A72-E5CAC4A3C2F4}"/>
            </c:ext>
          </c:extLst>
        </c:ser>
        <c:ser>
          <c:idx val="1"/>
          <c:order val="1"/>
          <c:tx>
            <c:v>Skuldförändring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Investeringar!$G$14:$Q$14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Investeringar!$G$88:$Q$88</c:f>
              <c:numCache>
                <c:formatCode>#,##0_ ;[Red]\-#,##0\ 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137B-4296-9A72-E5CAC4A3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5508488"/>
        <c:axId val="795511440"/>
      </c:barChart>
      <c:catAx>
        <c:axId val="79550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11440"/>
        <c:crosses val="autoZero"/>
        <c:auto val="1"/>
        <c:lblAlgn val="ctr"/>
        <c:lblOffset val="100"/>
        <c:noMultiLvlLbl val="0"/>
      </c:catAx>
      <c:valAx>
        <c:axId val="79551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50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Kapitalkostnader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Investeringar!$B$92</c:f>
              <c:strCache>
                <c:ptCount val="1"/>
                <c:pt idx="0">
                  <c:v>Avskrivning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Investeringar!$D$91:$Q$91</c:f>
              <c:strCache>
                <c:ptCount val="14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</c:strCache>
            </c:strRef>
          </c:cat>
          <c:val>
            <c:numRef>
              <c:f>Investeringar!$D$92:$Q$92</c:f>
              <c:numCache>
                <c:formatCode>#,##0</c:formatCode>
                <c:ptCount val="14"/>
                <c:pt idx="3">
                  <c:v>38.357999999999997</c:v>
                </c:pt>
                <c:pt idx="4">
                  <c:v>51</c:v>
                </c:pt>
                <c:pt idx="5">
                  <c:v>58</c:v>
                </c:pt>
                <c:pt idx="6">
                  <c:v>62</c:v>
                </c:pt>
                <c:pt idx="7">
                  <c:v>63</c:v>
                </c:pt>
                <c:pt idx="8">
                  <c:v>57</c:v>
                </c:pt>
                <c:pt idx="9">
                  <c:v>45</c:v>
                </c:pt>
                <c:pt idx="10">
                  <c:v>47</c:v>
                </c:pt>
                <c:pt idx="11">
                  <c:v>51</c:v>
                </c:pt>
                <c:pt idx="12">
                  <c:v>48</c:v>
                </c:pt>
                <c:pt idx="1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C-4239-ACB0-3C3C4CCF6874}"/>
            </c:ext>
          </c:extLst>
        </c:ser>
        <c:ser>
          <c:idx val="1"/>
          <c:order val="1"/>
          <c:tx>
            <c:strRef>
              <c:f>Investeringar!$B$93</c:f>
              <c:strCache>
                <c:ptCount val="1"/>
                <c:pt idx="0">
                  <c:v>Räntekostnad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Investeringar!$D$91:$Q$91</c:f>
              <c:strCache>
                <c:ptCount val="14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</c:strCache>
            </c:strRef>
          </c:cat>
          <c:val>
            <c:numRef>
              <c:f>Investeringar!$D$93:$Q$93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C-4239-ACB0-3C3C4CCF6874}"/>
            </c:ext>
          </c:extLst>
        </c:ser>
        <c:ser>
          <c:idx val="2"/>
          <c:order val="2"/>
          <c:tx>
            <c:strRef>
              <c:f>Investeringar!$B$94</c:f>
              <c:strCache>
                <c:ptCount val="1"/>
                <c:pt idx="0">
                  <c:v>Nedskrivning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Investeringar!$D$91:$Q$91</c:f>
              <c:strCache>
                <c:ptCount val="14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</c:strCache>
            </c:strRef>
          </c:cat>
          <c:val>
            <c:numRef>
              <c:f>Investeringar!$D$94:$Q$94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C-4239-ACB0-3C3C4CCF6874}"/>
            </c:ext>
          </c:extLst>
        </c:ser>
        <c:ser>
          <c:idx val="3"/>
          <c:order val="3"/>
          <c:tx>
            <c:strRef>
              <c:f>Investeringar!$B$95</c:f>
              <c:strCache>
                <c:ptCount val="1"/>
                <c:pt idx="0">
                  <c:v>Summa kapitalkostnader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Investeringar!$D$91:$Q$91</c:f>
              <c:strCache>
                <c:ptCount val="14"/>
                <c:pt idx="0">
                  <c:v> </c:v>
                </c:pt>
                <c:pt idx="1">
                  <c:v> </c:v>
                </c:pt>
                <c:pt idx="2">
                  <c:v> 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</c:strCache>
            </c:strRef>
          </c:cat>
          <c:val>
            <c:numRef>
              <c:f>Investeringar!$D$95:$Q$95</c:f>
              <c:numCache>
                <c:formatCode>#,##0</c:formatCode>
                <c:ptCount val="14"/>
                <c:pt idx="3">
                  <c:v>38.357999999999997</c:v>
                </c:pt>
                <c:pt idx="4">
                  <c:v>51</c:v>
                </c:pt>
                <c:pt idx="5">
                  <c:v>58</c:v>
                </c:pt>
                <c:pt idx="6">
                  <c:v>62</c:v>
                </c:pt>
                <c:pt idx="7">
                  <c:v>63</c:v>
                </c:pt>
                <c:pt idx="8">
                  <c:v>57</c:v>
                </c:pt>
                <c:pt idx="9">
                  <c:v>45</c:v>
                </c:pt>
                <c:pt idx="10">
                  <c:v>47</c:v>
                </c:pt>
                <c:pt idx="11">
                  <c:v>51</c:v>
                </c:pt>
                <c:pt idx="12">
                  <c:v>48</c:v>
                </c:pt>
                <c:pt idx="1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C-4239-ACB0-3C3C4CCF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125816"/>
        <c:axId val="893127456"/>
      </c:lineChart>
      <c:catAx>
        <c:axId val="89312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7456"/>
        <c:crosses val="autoZero"/>
        <c:auto val="1"/>
        <c:lblAlgn val="ctr"/>
        <c:lblOffset val="100"/>
        <c:noMultiLvlLbl val="0"/>
      </c:catAx>
      <c:valAx>
        <c:axId val="89312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Egenfinansieringsgrad Nyinvesteringar</a:t>
            </a:r>
          </a:p>
        </c:rich>
      </c:tx>
      <c:layout>
        <c:manualLayout>
          <c:xMode val="edge"/>
          <c:yMode val="edge"/>
          <c:x val="0.19213888888888886"/>
          <c:y val="3.2407589954952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Investeringar!$G$14:$Q$14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Investeringar!$G$49:$Q$49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1C4-A7C1-0C1C7673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5394672"/>
        <c:axId val="795393360"/>
      </c:barChart>
      <c:catAx>
        <c:axId val="79539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393360"/>
        <c:crosses val="autoZero"/>
        <c:auto val="1"/>
        <c:lblAlgn val="ctr"/>
        <c:lblOffset val="100"/>
        <c:noMultiLvlLbl val="0"/>
      </c:catAx>
      <c:valAx>
        <c:axId val="7953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39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444314</xdr:colOff>
      <xdr:row>11</xdr:row>
      <xdr:rowOff>0</xdr:rowOff>
    </xdr:from>
    <xdr:to>
      <xdr:col>43</xdr:col>
      <xdr:colOff>216693</xdr:colOff>
      <xdr:row>44</xdr:row>
      <xdr:rowOff>186577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F9D84-C432-4ACF-A833-099575705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16807</xdr:colOff>
      <xdr:row>84</xdr:row>
      <xdr:rowOff>180413</xdr:rowOff>
    </xdr:from>
    <xdr:to>
      <xdr:col>32</xdr:col>
      <xdr:colOff>452436</xdr:colOff>
      <xdr:row>95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962DCAB-8EF4-4C4F-AEF9-CE27CAADA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16809</xdr:colOff>
      <xdr:row>50</xdr:row>
      <xdr:rowOff>0</xdr:rowOff>
    </xdr:from>
    <xdr:to>
      <xdr:col>32</xdr:col>
      <xdr:colOff>440531</xdr:colOff>
      <xdr:row>84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D5C6836-D08E-423E-ABE4-49D62459C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8B427E-5234-4D7F-AB09-CA2E0764DD1D}" name="Status" displayName="Status" ref="A1:B7" totalsRowShown="0">
  <autoFilter ref="A1:B7" xr:uid="{4D5863C4-C032-4EE0-B8A3-3F93FDC21B7B}"/>
  <tableColumns count="2">
    <tableColumn id="1" xr3:uid="{6E88B63F-3FC3-4C1E-B649-5F09CF13280F}" name="Status"/>
    <tableColumn id="2" xr3:uid="{763834A6-9A71-4010-A6CE-CE88A3E38D89}" name="Antal å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nda.rudenwall@sparvagen.goteborg.se" TargetMode="External"/><Relationship Id="rId1" Type="http://schemas.openxmlformats.org/officeDocument/2006/relationships/hyperlink" Target="https://goteborg.se/wps/wcm/connect/c4507798-2eed-4f5d-b356-fe69822375db/City+of+Gothenburg+Green+Bond+Framework+2019-09-12.pdf?MOD=AJPERES&amp;CONVERT_TO=url&amp;CACHEID=ROOTWORKSPACE-c4507798-2eed-4f5d-b356-fe69822375db-n7Pm6P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H112"/>
  <sheetViews>
    <sheetView tabSelected="1" zoomScale="111" zoomScaleNormal="80" workbookViewId="0">
      <selection activeCell="B43" sqref="B43"/>
    </sheetView>
  </sheetViews>
  <sheetFormatPr defaultRowHeight="14.45"/>
  <cols>
    <col min="1" max="1" width="0.140625" style="32" customWidth="1"/>
    <col min="2" max="2" width="39" customWidth="1"/>
    <col min="3" max="3" width="7" customWidth="1"/>
    <col min="4" max="4" width="7.5703125" customWidth="1"/>
    <col min="5" max="6" width="8.85546875" customWidth="1"/>
    <col min="7" max="7" width="9.7109375" bestFit="1" customWidth="1"/>
    <col min="8" max="9" width="11.140625" customWidth="1"/>
    <col min="10" max="10" width="10.140625" customWidth="1"/>
    <col min="11" max="11" width="10.5703125" customWidth="1"/>
    <col min="12" max="12" width="10.85546875" customWidth="1"/>
    <col min="13" max="13" width="11.85546875" customWidth="1"/>
    <col min="14" max="14" width="10" customWidth="1"/>
    <col min="15" max="15" width="10.5703125" customWidth="1"/>
    <col min="16" max="16" width="10.28515625" customWidth="1"/>
    <col min="17" max="17" width="10.5703125" customWidth="1"/>
    <col min="18" max="18" width="12.85546875" customWidth="1"/>
    <col min="19" max="19" width="12.28515625" customWidth="1"/>
    <col min="20" max="20" width="12.42578125" customWidth="1"/>
    <col min="21" max="21" width="23.42578125" customWidth="1"/>
    <col min="22" max="22" width="12.42578125" customWidth="1"/>
    <col min="23" max="23" width="11" customWidth="1"/>
    <col min="24" max="24" width="9.85546875" customWidth="1"/>
    <col min="25" max="25" width="6.140625" customWidth="1"/>
    <col min="26" max="26" width="9.85546875" customWidth="1"/>
    <col min="27" max="27" width="10" customWidth="1"/>
  </cols>
  <sheetData>
    <row r="2" spans="1:48" ht="15.6">
      <c r="B2" s="34" t="s">
        <v>0</v>
      </c>
      <c r="C2" s="35"/>
      <c r="D2" s="35"/>
      <c r="E2" s="35"/>
      <c r="F2" s="35"/>
      <c r="G2" s="35"/>
      <c r="H2" s="41"/>
      <c r="I2" s="41"/>
      <c r="J2" s="41"/>
      <c r="K2" s="35"/>
      <c r="L2" s="35"/>
      <c r="M2" s="135" t="s">
        <v>1</v>
      </c>
      <c r="N2" s="36" t="s">
        <v>2</v>
      </c>
      <c r="O2" s="35"/>
      <c r="P2" s="35"/>
      <c r="Q2" s="35"/>
      <c r="R2" s="35"/>
      <c r="S2" s="35"/>
      <c r="T2" s="37"/>
      <c r="U2" s="37"/>
      <c r="V2" s="37"/>
      <c r="W2" s="37"/>
      <c r="X2" s="37"/>
      <c r="Y2" s="38"/>
      <c r="AB2" s="37"/>
      <c r="AC2" s="14"/>
      <c r="AD2" s="14"/>
      <c r="AE2" s="1"/>
      <c r="AF2" s="1"/>
      <c r="AG2" s="1"/>
    </row>
    <row r="3" spans="1:48" ht="15.6">
      <c r="B3" s="39" t="s">
        <v>3</v>
      </c>
      <c r="C3" s="226" t="s">
        <v>4</v>
      </c>
      <c r="D3" s="227"/>
      <c r="E3" s="227"/>
      <c r="F3" s="227"/>
      <c r="G3" s="228"/>
      <c r="H3" s="41"/>
      <c r="I3" s="35"/>
      <c r="J3" s="35"/>
      <c r="K3" s="35"/>
      <c r="L3" s="35"/>
      <c r="M3" s="136" t="s">
        <v>5</v>
      </c>
      <c r="N3" s="36" t="s">
        <v>6</v>
      </c>
      <c r="O3" s="37"/>
      <c r="P3" s="37"/>
      <c r="Q3" s="37"/>
      <c r="R3" s="37"/>
      <c r="S3" s="138" t="s">
        <v>7</v>
      </c>
      <c r="T3" s="35"/>
      <c r="U3" s="35"/>
      <c r="V3" s="35"/>
      <c r="W3" s="35"/>
      <c r="X3" s="35"/>
      <c r="Y3" s="35"/>
      <c r="AB3" s="35"/>
    </row>
    <row r="4" spans="1:48">
      <c r="B4" s="39" t="s">
        <v>8</v>
      </c>
      <c r="C4" s="220" t="s">
        <v>9</v>
      </c>
      <c r="D4" s="221"/>
      <c r="E4" s="221"/>
      <c r="F4" s="221"/>
      <c r="G4" s="222"/>
      <c r="H4" s="41"/>
      <c r="I4" s="41"/>
      <c r="J4" s="41"/>
      <c r="K4" s="35"/>
      <c r="L4" s="35"/>
      <c r="M4" s="137" t="s">
        <v>10</v>
      </c>
      <c r="N4" s="40" t="s">
        <v>11</v>
      </c>
      <c r="O4" s="40"/>
      <c r="P4" s="35"/>
      <c r="Q4" s="35"/>
      <c r="R4" s="35"/>
      <c r="S4" s="35"/>
      <c r="T4" s="35"/>
      <c r="U4" s="35"/>
      <c r="V4" s="35"/>
      <c r="W4" s="35"/>
      <c r="X4" s="35"/>
      <c r="Y4" s="35"/>
      <c r="AB4" s="35"/>
    </row>
    <row r="5" spans="1:48">
      <c r="B5" s="39" t="s">
        <v>12</v>
      </c>
      <c r="C5" s="223" t="s">
        <v>13</v>
      </c>
      <c r="D5" s="224"/>
      <c r="E5" s="224"/>
      <c r="F5" s="224"/>
      <c r="G5" s="225"/>
      <c r="H5" s="41"/>
      <c r="I5" s="35"/>
      <c r="J5" s="35"/>
      <c r="K5" s="35"/>
      <c r="L5" s="35"/>
      <c r="M5" s="45" t="s">
        <v>14</v>
      </c>
      <c r="N5" s="40" t="s">
        <v>15</v>
      </c>
      <c r="O5" s="40"/>
      <c r="P5" s="35"/>
      <c r="Q5" s="35"/>
      <c r="R5" s="35"/>
      <c r="S5" s="35"/>
      <c r="T5" s="35"/>
      <c r="U5" s="35"/>
      <c r="V5" s="35"/>
      <c r="W5" s="35"/>
      <c r="X5" s="35"/>
      <c r="Y5" s="35"/>
      <c r="AB5" s="35"/>
    </row>
    <row r="6" spans="1:48">
      <c r="B6" s="39" t="s">
        <v>16</v>
      </c>
      <c r="C6" s="220">
        <v>765333793</v>
      </c>
      <c r="D6" s="221"/>
      <c r="E6" s="221"/>
      <c r="F6" s="221"/>
      <c r="G6" s="222"/>
      <c r="H6" s="41"/>
      <c r="I6" s="41"/>
      <c r="J6" s="41"/>
      <c r="K6" s="35"/>
      <c r="L6" s="35"/>
      <c r="M6" s="45" t="s">
        <v>17</v>
      </c>
      <c r="N6" s="40" t="s">
        <v>18</v>
      </c>
      <c r="O6" s="40"/>
      <c r="P6" s="35"/>
      <c r="Q6" s="35"/>
      <c r="R6" s="35"/>
      <c r="S6" s="35"/>
      <c r="T6" s="35"/>
      <c r="U6" s="35"/>
      <c r="V6" s="35"/>
      <c r="W6" s="35"/>
      <c r="X6" s="35"/>
      <c r="Y6" s="35"/>
      <c r="AB6" s="35"/>
    </row>
    <row r="7" spans="1:48">
      <c r="B7" s="35"/>
      <c r="C7" s="35"/>
      <c r="D7" s="35"/>
      <c r="E7" s="35"/>
      <c r="F7" s="35"/>
      <c r="G7" s="35"/>
      <c r="H7" s="41"/>
      <c r="I7" s="35"/>
      <c r="J7" s="35"/>
      <c r="K7" s="35"/>
      <c r="L7" s="35"/>
      <c r="M7" s="45" t="s">
        <v>19</v>
      </c>
      <c r="N7" s="40" t="s">
        <v>20</v>
      </c>
      <c r="O7" s="40"/>
      <c r="P7" s="35"/>
      <c r="Q7" s="35"/>
      <c r="R7" s="35"/>
      <c r="S7" s="35"/>
      <c r="T7" s="35"/>
      <c r="U7" s="35"/>
      <c r="V7" s="35"/>
      <c r="W7" s="35"/>
      <c r="X7" s="35"/>
      <c r="Y7" s="35"/>
      <c r="AB7" s="35"/>
    </row>
    <row r="8" spans="1:48" ht="15.6">
      <c r="B8" s="34" t="s">
        <v>21</v>
      </c>
      <c r="C8" s="35"/>
      <c r="D8" s="41"/>
      <c r="G8" s="41"/>
      <c r="H8" s="41"/>
      <c r="I8" s="41"/>
      <c r="J8" s="41"/>
      <c r="K8" s="41"/>
      <c r="L8" s="41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AB8" s="35"/>
    </row>
    <row r="9" spans="1:48">
      <c r="B9" s="39" t="s">
        <v>22</v>
      </c>
      <c r="C9" s="219" t="s">
        <v>23</v>
      </c>
      <c r="D9" s="229"/>
      <c r="G9" s="41"/>
      <c r="H9" s="41"/>
      <c r="I9" s="41"/>
      <c r="J9" s="41"/>
      <c r="K9" s="41"/>
      <c r="L9" s="41"/>
      <c r="M9" s="42" t="s">
        <v>24</v>
      </c>
      <c r="N9" s="40" t="s">
        <v>25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AB9" s="35"/>
    </row>
    <row r="10" spans="1:48">
      <c r="B10" s="64"/>
      <c r="C10" s="64"/>
      <c r="D10" s="41"/>
      <c r="G10" s="41"/>
      <c r="H10" s="35"/>
      <c r="I10" s="35"/>
      <c r="J10" s="35"/>
      <c r="K10" s="35"/>
      <c r="L10" s="35"/>
      <c r="M10" s="43"/>
      <c r="N10" s="40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AB10" s="35"/>
    </row>
    <row r="11" spans="1:48">
      <c r="B11" s="41"/>
      <c r="C11" s="41"/>
      <c r="D11" s="35"/>
      <c r="E11" s="35"/>
      <c r="F11" s="35"/>
      <c r="G11" s="35"/>
      <c r="H11" s="35"/>
      <c r="I11" s="35"/>
      <c r="J11" s="35"/>
      <c r="K11" s="35"/>
      <c r="L11" s="35"/>
      <c r="M11" s="44" t="s">
        <v>26</v>
      </c>
      <c r="N11" s="40" t="s">
        <v>27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AB11" s="35"/>
    </row>
    <row r="12" spans="1:48" ht="18.600000000000001">
      <c r="B12" s="2" t="s">
        <v>28</v>
      </c>
      <c r="S12" s="2"/>
    </row>
    <row r="13" spans="1:48" s="3" customFormat="1" ht="15.6">
      <c r="A13" s="155"/>
      <c r="B13" s="46"/>
      <c r="C13" s="46"/>
      <c r="D13" s="46"/>
      <c r="E13" s="47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30" customHeight="1">
      <c r="A14" s="178"/>
      <c r="B14" s="119" t="s">
        <v>29</v>
      </c>
      <c r="C14" s="133" t="s">
        <v>30</v>
      </c>
      <c r="D14" s="134" t="s">
        <v>31</v>
      </c>
      <c r="E14" s="131" t="s">
        <v>32</v>
      </c>
      <c r="F14" s="131" t="s">
        <v>33</v>
      </c>
      <c r="G14" s="121">
        <v>2023</v>
      </c>
      <c r="H14" s="94">
        <v>2024</v>
      </c>
      <c r="I14" s="94">
        <v>2025</v>
      </c>
      <c r="J14" s="94">
        <v>2026</v>
      </c>
      <c r="K14" s="94">
        <v>2027</v>
      </c>
      <c r="L14" s="94">
        <v>2028</v>
      </c>
      <c r="M14" s="94">
        <v>2029</v>
      </c>
      <c r="N14" s="94">
        <v>2030</v>
      </c>
      <c r="O14" s="94">
        <v>2031</v>
      </c>
      <c r="P14" s="94">
        <v>2032</v>
      </c>
      <c r="Q14" s="94">
        <v>2033</v>
      </c>
      <c r="R14" s="95" t="s">
        <v>34</v>
      </c>
      <c r="S14" s="95" t="s">
        <v>35</v>
      </c>
      <c r="T14" s="95" t="s">
        <v>36</v>
      </c>
      <c r="U14" s="94" t="s">
        <v>37</v>
      </c>
      <c r="V14" s="168"/>
      <c r="W14" s="1"/>
      <c r="X14" s="1"/>
      <c r="Y14" s="1"/>
      <c r="Z14" s="1"/>
      <c r="AA14" s="1"/>
    </row>
    <row r="15" spans="1:48" ht="15.6">
      <c r="A15" s="156"/>
      <c r="B15" s="17" t="s">
        <v>38</v>
      </c>
      <c r="C15" s="18"/>
      <c r="D15" s="18"/>
      <c r="E15" s="104"/>
      <c r="F15" s="104"/>
      <c r="G15" s="19"/>
      <c r="H15" s="59"/>
      <c r="I15" s="59"/>
      <c r="J15" s="19"/>
      <c r="K15" s="19"/>
      <c r="L15" s="19"/>
      <c r="M15" s="19"/>
      <c r="N15" s="19"/>
      <c r="O15" s="19"/>
      <c r="P15" s="19"/>
      <c r="Q15" s="19"/>
      <c r="R15" s="20">
        <f>SUM(H15+I15+J15+K15+L15)</f>
        <v>0</v>
      </c>
      <c r="S15" s="20">
        <f>SUM(M15+N15+O15+P15+Q15)</f>
        <v>0</v>
      </c>
      <c r="T15" s="28">
        <f>SUM(R15:S15)</f>
        <v>0</v>
      </c>
      <c r="U15" s="169"/>
      <c r="V15" s="169"/>
      <c r="W15" s="1"/>
      <c r="X15" s="1"/>
      <c r="Y15" s="1"/>
      <c r="Z15" s="1"/>
      <c r="AA15" s="1"/>
    </row>
    <row r="16" spans="1:48" ht="15.6">
      <c r="A16" s="156" t="s">
        <v>39</v>
      </c>
      <c r="B16" s="147" t="s">
        <v>40</v>
      </c>
      <c r="C16" s="18"/>
      <c r="D16" s="18"/>
      <c r="E16" s="104">
        <v>1</v>
      </c>
      <c r="F16" s="184" t="s">
        <v>41</v>
      </c>
      <c r="G16" s="140">
        <v>0.5</v>
      </c>
      <c r="H16" s="59"/>
      <c r="I16" s="59"/>
      <c r="J16" s="19"/>
      <c r="K16" s="19"/>
      <c r="L16" s="19"/>
      <c r="M16" s="19"/>
      <c r="N16" s="19"/>
      <c r="O16" s="19"/>
      <c r="P16" s="19"/>
      <c r="Q16" s="19"/>
      <c r="R16" s="20">
        <f t="shared" ref="R16:R33" si="0">SUM(H16+I16+J16+K16+L16)</f>
        <v>0</v>
      </c>
      <c r="S16" s="20">
        <f t="shared" ref="S16:S33" si="1">SUM(M16+N16+O16+P16+Q16)</f>
        <v>0</v>
      </c>
      <c r="T16" s="28">
        <f t="shared" ref="T16:T33" si="2">SUM(R16:S16)</f>
        <v>0</v>
      </c>
      <c r="U16" s="169"/>
      <c r="V16" s="169"/>
      <c r="W16" s="1"/>
      <c r="X16" s="1"/>
      <c r="Y16" s="1"/>
      <c r="Z16" s="1"/>
      <c r="AA16" s="1"/>
    </row>
    <row r="17" spans="1:27" ht="15.6">
      <c r="A17" s="156" t="s">
        <v>42</v>
      </c>
      <c r="B17" s="151" t="s">
        <v>43</v>
      </c>
      <c r="C17" s="18"/>
      <c r="D17" s="18"/>
      <c r="E17" s="104">
        <v>3</v>
      </c>
      <c r="F17" s="184" t="s">
        <v>41</v>
      </c>
      <c r="G17" s="180">
        <v>0.9</v>
      </c>
      <c r="H17" s="194">
        <v>40</v>
      </c>
      <c r="I17" s="148"/>
      <c r="J17" s="149"/>
      <c r="K17" s="149"/>
      <c r="L17" s="149"/>
      <c r="M17" s="149"/>
      <c r="N17" s="149"/>
      <c r="O17" s="149"/>
      <c r="P17" s="149"/>
      <c r="Q17" s="19"/>
      <c r="R17" s="20">
        <f t="shared" si="0"/>
        <v>40</v>
      </c>
      <c r="S17" s="20">
        <f t="shared" si="1"/>
        <v>0</v>
      </c>
      <c r="T17" s="28">
        <f t="shared" si="2"/>
        <v>40</v>
      </c>
      <c r="U17" s="169"/>
      <c r="V17" s="169"/>
      <c r="W17" s="1"/>
      <c r="X17" s="1"/>
      <c r="Y17" s="1"/>
      <c r="Z17" s="1"/>
      <c r="AA17" s="1"/>
    </row>
    <row r="18" spans="1:27" ht="15.6">
      <c r="A18" s="156" t="s">
        <v>42</v>
      </c>
      <c r="B18" s="195" t="s">
        <v>44</v>
      </c>
      <c r="C18" s="18"/>
      <c r="D18" s="18"/>
      <c r="E18" s="104">
        <v>3</v>
      </c>
      <c r="F18" s="184" t="s">
        <v>41</v>
      </c>
      <c r="G18" s="180"/>
      <c r="H18" s="194"/>
      <c r="I18" s="196" t="s">
        <v>45</v>
      </c>
      <c r="J18" s="197" t="s">
        <v>45</v>
      </c>
      <c r="K18" s="149"/>
      <c r="L18" s="149"/>
      <c r="M18" s="148"/>
      <c r="N18" s="149"/>
      <c r="O18" s="149"/>
      <c r="P18" s="148"/>
      <c r="Q18" s="19"/>
      <c r="R18" s="20"/>
      <c r="S18" s="20"/>
      <c r="T18" s="28"/>
      <c r="U18" s="169"/>
      <c r="V18" s="169"/>
      <c r="W18" s="1"/>
      <c r="X18" s="1"/>
      <c r="Y18" s="1"/>
      <c r="Z18" s="1"/>
      <c r="AA18" s="1"/>
    </row>
    <row r="19" spans="1:27" ht="15.6">
      <c r="A19" s="156" t="s">
        <v>42</v>
      </c>
      <c r="B19" s="195" t="s">
        <v>46</v>
      </c>
      <c r="C19" s="18"/>
      <c r="D19" s="18"/>
      <c r="E19" s="104">
        <v>3</v>
      </c>
      <c r="F19" s="184" t="s">
        <v>41</v>
      </c>
      <c r="G19" s="180"/>
      <c r="H19" s="194"/>
      <c r="I19" s="196" t="s">
        <v>45</v>
      </c>
      <c r="J19" s="197" t="s">
        <v>45</v>
      </c>
      <c r="K19" s="149"/>
      <c r="L19" s="149"/>
      <c r="M19" s="148"/>
      <c r="N19" s="149"/>
      <c r="O19" s="149"/>
      <c r="P19" s="148"/>
      <c r="Q19" s="19"/>
      <c r="R19" s="20"/>
      <c r="S19" s="20"/>
      <c r="T19" s="28"/>
      <c r="U19" s="169"/>
      <c r="V19" s="169"/>
      <c r="W19" s="1"/>
      <c r="X19" s="1"/>
      <c r="Y19" s="1"/>
      <c r="Z19" s="1"/>
      <c r="AA19" s="1"/>
    </row>
    <row r="20" spans="1:27" ht="15.6">
      <c r="A20" s="156" t="s">
        <v>47</v>
      </c>
      <c r="B20" s="147" t="s">
        <v>48</v>
      </c>
      <c r="C20" s="18"/>
      <c r="D20" s="18"/>
      <c r="E20" s="104">
        <v>2</v>
      </c>
      <c r="F20" s="184" t="s">
        <v>41</v>
      </c>
      <c r="G20" s="140">
        <v>0.1</v>
      </c>
      <c r="H20" s="140">
        <v>0.05</v>
      </c>
      <c r="I20" s="139"/>
      <c r="J20" s="19"/>
      <c r="K20" s="19"/>
      <c r="L20" s="19"/>
      <c r="M20" s="59"/>
      <c r="N20" s="19"/>
      <c r="O20" s="19"/>
      <c r="P20" s="59"/>
      <c r="Q20" s="19"/>
      <c r="R20" s="20">
        <f t="shared" si="0"/>
        <v>0.05</v>
      </c>
      <c r="S20" s="20">
        <f t="shared" si="1"/>
        <v>0</v>
      </c>
      <c r="T20" s="28">
        <f t="shared" si="2"/>
        <v>0.05</v>
      </c>
      <c r="U20" s="169"/>
      <c r="V20" s="169"/>
      <c r="W20" s="1"/>
      <c r="X20" s="1"/>
      <c r="Y20" s="1"/>
      <c r="Z20" s="1"/>
      <c r="AA20" s="1"/>
    </row>
    <row r="21" spans="1:27" ht="15.6">
      <c r="A21" s="156" t="s">
        <v>49</v>
      </c>
      <c r="B21" s="154" t="s">
        <v>50</v>
      </c>
      <c r="C21" s="18"/>
      <c r="D21" s="191"/>
      <c r="E21" s="198">
        <v>3</v>
      </c>
      <c r="F21" s="184" t="s">
        <v>41</v>
      </c>
      <c r="G21" s="193"/>
      <c r="H21" s="140">
        <v>3</v>
      </c>
      <c r="I21" s="140">
        <v>1</v>
      </c>
      <c r="J21" s="163"/>
      <c r="K21" s="163"/>
      <c r="L21" s="163"/>
      <c r="M21" s="163"/>
      <c r="N21" s="140"/>
      <c r="O21" s="140"/>
      <c r="P21" s="19"/>
      <c r="Q21" s="19"/>
      <c r="R21" s="20">
        <f t="shared" si="0"/>
        <v>4</v>
      </c>
      <c r="S21" s="20">
        <f t="shared" si="1"/>
        <v>0</v>
      </c>
      <c r="T21" s="28">
        <f>SUM(R21:S21)</f>
        <v>4</v>
      </c>
      <c r="U21" s="169" t="s">
        <v>51</v>
      </c>
      <c r="V21" s="169"/>
      <c r="W21" s="1"/>
      <c r="X21" s="1"/>
      <c r="Y21" s="1"/>
      <c r="Z21" s="1"/>
      <c r="AA21" s="1"/>
    </row>
    <row r="22" spans="1:27" ht="15.6">
      <c r="A22" s="156" t="s">
        <v>52</v>
      </c>
      <c r="B22" s="161" t="s">
        <v>53</v>
      </c>
      <c r="C22" s="18"/>
      <c r="D22" s="164"/>
      <c r="E22" s="165">
        <v>3</v>
      </c>
      <c r="F22" s="184" t="s">
        <v>41</v>
      </c>
      <c r="G22" s="166"/>
      <c r="H22" s="167">
        <v>15</v>
      </c>
      <c r="I22" s="167">
        <v>7</v>
      </c>
      <c r="J22" s="166"/>
      <c r="K22" s="166"/>
      <c r="L22" s="166"/>
      <c r="M22" s="166"/>
      <c r="N22" s="140"/>
      <c r="O22" s="140"/>
      <c r="P22" s="19"/>
      <c r="Q22" s="19"/>
      <c r="R22" s="20">
        <f t="shared" si="0"/>
        <v>22</v>
      </c>
      <c r="S22" s="20">
        <f t="shared" si="1"/>
        <v>0</v>
      </c>
      <c r="T22" s="28">
        <f t="shared" si="2"/>
        <v>22</v>
      </c>
      <c r="U22" s="169" t="s">
        <v>54</v>
      </c>
      <c r="V22" s="169"/>
      <c r="W22" s="1"/>
      <c r="X22" s="1"/>
      <c r="Y22" s="1"/>
      <c r="Z22" s="1"/>
      <c r="AA22" s="1"/>
    </row>
    <row r="23" spans="1:27" ht="15.6">
      <c r="A23" s="156" t="s">
        <v>55</v>
      </c>
      <c r="B23" s="161" t="s">
        <v>56</v>
      </c>
      <c r="C23" s="18"/>
      <c r="D23" s="164"/>
      <c r="E23" s="165">
        <v>3</v>
      </c>
      <c r="F23" s="184" t="s">
        <v>41</v>
      </c>
      <c r="G23" s="193"/>
      <c r="H23" s="193"/>
      <c r="I23" s="193"/>
      <c r="J23" s="167" t="s">
        <v>45</v>
      </c>
      <c r="K23" s="167" t="s">
        <v>45</v>
      </c>
      <c r="L23" s="166"/>
      <c r="M23" s="166"/>
      <c r="N23" s="140"/>
      <c r="O23" s="140"/>
      <c r="P23" s="140"/>
      <c r="Q23" s="140"/>
      <c r="R23" s="20"/>
      <c r="S23" s="20">
        <f t="shared" si="1"/>
        <v>0</v>
      </c>
      <c r="T23" s="28">
        <f t="shared" si="2"/>
        <v>0</v>
      </c>
      <c r="U23" s="169" t="s">
        <v>57</v>
      </c>
      <c r="V23" s="169"/>
      <c r="W23" s="1"/>
      <c r="X23" s="1"/>
      <c r="Y23" s="1"/>
      <c r="Z23" s="1"/>
      <c r="AA23" s="1"/>
    </row>
    <row r="24" spans="1:27" ht="15.6">
      <c r="A24" s="156" t="s">
        <v>58</v>
      </c>
      <c r="B24" s="161" t="s">
        <v>59</v>
      </c>
      <c r="C24" s="18"/>
      <c r="D24" s="164"/>
      <c r="E24" s="165">
        <v>2</v>
      </c>
      <c r="F24" s="184" t="s">
        <v>41</v>
      </c>
      <c r="G24" s="167">
        <v>6</v>
      </c>
      <c r="H24" s="167"/>
      <c r="I24" s="166"/>
      <c r="J24" s="166"/>
      <c r="K24" s="166"/>
      <c r="L24" s="166"/>
      <c r="M24" s="166"/>
      <c r="N24" s="140"/>
      <c r="O24" s="140"/>
      <c r="P24" s="140"/>
      <c r="Q24" s="140"/>
      <c r="R24" s="20">
        <f t="shared" si="0"/>
        <v>0</v>
      </c>
      <c r="S24" s="20">
        <f t="shared" si="1"/>
        <v>0</v>
      </c>
      <c r="T24" s="28">
        <f t="shared" si="2"/>
        <v>0</v>
      </c>
      <c r="U24" s="169" t="s">
        <v>60</v>
      </c>
      <c r="V24" s="169"/>
      <c r="W24" s="1"/>
      <c r="X24" s="1"/>
      <c r="Y24" s="1"/>
      <c r="Z24" s="1"/>
      <c r="AA24" s="1"/>
    </row>
    <row r="25" spans="1:27" ht="15.6">
      <c r="A25" s="156" t="s">
        <v>61</v>
      </c>
      <c r="B25" s="161" t="s">
        <v>62</v>
      </c>
      <c r="C25" s="18"/>
      <c r="D25" s="164"/>
      <c r="E25" s="165">
        <v>3</v>
      </c>
      <c r="F25" s="184" t="s">
        <v>41</v>
      </c>
      <c r="G25" s="166"/>
      <c r="H25" s="166"/>
      <c r="I25" s="166"/>
      <c r="J25" s="166"/>
      <c r="K25" s="167">
        <v>3</v>
      </c>
      <c r="L25" s="166"/>
      <c r="M25" s="166"/>
      <c r="N25" s="140"/>
      <c r="O25" s="140"/>
      <c r="P25" s="140"/>
      <c r="Q25" s="140"/>
      <c r="R25" s="20">
        <f t="shared" si="0"/>
        <v>3</v>
      </c>
      <c r="S25" s="20">
        <f t="shared" si="1"/>
        <v>0</v>
      </c>
      <c r="T25" s="28">
        <f t="shared" si="2"/>
        <v>3</v>
      </c>
      <c r="U25" s="169"/>
      <c r="V25" s="169"/>
      <c r="W25" s="1"/>
      <c r="X25" s="1"/>
      <c r="Y25" s="1"/>
      <c r="Z25" s="1"/>
      <c r="AA25" s="1"/>
    </row>
    <row r="26" spans="1:27" ht="15.6">
      <c r="A26" s="156" t="s">
        <v>58</v>
      </c>
      <c r="B26" s="161" t="s">
        <v>63</v>
      </c>
      <c r="C26" s="18"/>
      <c r="D26" s="164"/>
      <c r="E26" s="165">
        <v>3</v>
      </c>
      <c r="F26" s="184" t="s">
        <v>41</v>
      </c>
      <c r="G26" s="166"/>
      <c r="H26" s="166"/>
      <c r="I26" s="166"/>
      <c r="J26" s="166"/>
      <c r="K26" s="166"/>
      <c r="L26" s="167">
        <v>5</v>
      </c>
      <c r="M26" s="166"/>
      <c r="N26" s="140"/>
      <c r="O26" s="140"/>
      <c r="P26" s="140"/>
      <c r="Q26" s="140"/>
      <c r="R26" s="20">
        <f t="shared" si="0"/>
        <v>5</v>
      </c>
      <c r="S26" s="20">
        <f t="shared" si="1"/>
        <v>0</v>
      </c>
      <c r="T26" s="28">
        <f t="shared" si="2"/>
        <v>5</v>
      </c>
      <c r="U26" s="169"/>
      <c r="V26" s="169"/>
      <c r="W26" s="1"/>
      <c r="X26" s="1"/>
      <c r="Y26" s="1"/>
      <c r="Z26" s="1"/>
      <c r="AA26" s="1"/>
    </row>
    <row r="27" spans="1:27" ht="15" customHeight="1">
      <c r="A27" s="156" t="s">
        <v>64</v>
      </c>
      <c r="B27" s="161" t="s">
        <v>65</v>
      </c>
      <c r="C27" s="18"/>
      <c r="D27" s="181"/>
      <c r="E27" s="165">
        <v>1</v>
      </c>
      <c r="F27" s="184" t="s">
        <v>41</v>
      </c>
      <c r="G27" s="167">
        <v>8</v>
      </c>
      <c r="H27" s="167">
        <v>7</v>
      </c>
      <c r="I27" s="167">
        <v>6</v>
      </c>
      <c r="J27" s="167">
        <v>5</v>
      </c>
      <c r="K27" s="166"/>
      <c r="L27" s="166"/>
      <c r="M27" s="166"/>
      <c r="N27" s="140"/>
      <c r="O27" s="140"/>
      <c r="P27" s="140"/>
      <c r="Q27" s="140"/>
      <c r="R27" s="20">
        <f t="shared" si="0"/>
        <v>18</v>
      </c>
      <c r="S27" s="20">
        <f t="shared" si="1"/>
        <v>0</v>
      </c>
      <c r="T27" s="28">
        <f t="shared" si="2"/>
        <v>18</v>
      </c>
      <c r="U27" s="169" t="s">
        <v>66</v>
      </c>
      <c r="V27" s="169"/>
      <c r="W27" s="1"/>
      <c r="X27" s="1"/>
      <c r="Y27" s="1"/>
      <c r="Z27" s="1"/>
      <c r="AA27" s="1"/>
    </row>
    <row r="28" spans="1:27" ht="15.6">
      <c r="A28" s="156" t="s">
        <v>55</v>
      </c>
      <c r="B28" s="162" t="s">
        <v>67</v>
      </c>
      <c r="C28" s="18"/>
      <c r="D28" s="164"/>
      <c r="E28" s="165">
        <v>1</v>
      </c>
      <c r="F28" s="184" t="s">
        <v>41</v>
      </c>
      <c r="G28" s="167"/>
      <c r="H28" s="167">
        <v>2.9</v>
      </c>
      <c r="I28" s="167"/>
      <c r="J28" s="167"/>
      <c r="K28" s="166"/>
      <c r="L28" s="166"/>
      <c r="M28" s="166"/>
      <c r="N28" s="149"/>
      <c r="O28" s="149"/>
      <c r="P28" s="140"/>
      <c r="Q28" s="140"/>
      <c r="R28" s="20">
        <f t="shared" si="0"/>
        <v>2.9</v>
      </c>
      <c r="S28" s="20">
        <f t="shared" si="1"/>
        <v>0</v>
      </c>
      <c r="T28" s="28">
        <f t="shared" si="2"/>
        <v>2.9</v>
      </c>
      <c r="U28" s="169"/>
      <c r="V28" s="169"/>
      <c r="W28" s="1"/>
      <c r="X28" s="1"/>
      <c r="Y28" s="1"/>
      <c r="Z28" s="1"/>
      <c r="AA28" s="1"/>
    </row>
    <row r="29" spans="1:27" ht="15.6">
      <c r="A29" s="156" t="s">
        <v>68</v>
      </c>
      <c r="B29" s="162" t="s">
        <v>69</v>
      </c>
      <c r="C29" s="18"/>
      <c r="D29" s="164"/>
      <c r="E29" s="165">
        <v>1</v>
      </c>
      <c r="F29" s="184" t="s">
        <v>41</v>
      </c>
      <c r="G29" s="167">
        <v>10</v>
      </c>
      <c r="H29" s="167"/>
      <c r="I29" s="167"/>
      <c r="J29" s="167"/>
      <c r="K29" s="166"/>
      <c r="L29" s="166"/>
      <c r="M29" s="166"/>
      <c r="N29" s="149"/>
      <c r="O29" s="149"/>
      <c r="P29" s="140"/>
      <c r="Q29" s="140"/>
      <c r="R29" s="20">
        <f t="shared" si="0"/>
        <v>0</v>
      </c>
      <c r="S29" s="20">
        <f t="shared" si="1"/>
        <v>0</v>
      </c>
      <c r="T29" s="28">
        <f t="shared" si="2"/>
        <v>0</v>
      </c>
      <c r="U29" s="169"/>
      <c r="V29" s="169"/>
      <c r="W29" s="1"/>
      <c r="X29" s="1"/>
      <c r="Y29" s="1"/>
      <c r="Z29" s="1"/>
      <c r="AA29" s="1"/>
    </row>
    <row r="30" spans="1:27" ht="15.6">
      <c r="A30" s="156" t="s">
        <v>68</v>
      </c>
      <c r="B30" s="162" t="s">
        <v>70</v>
      </c>
      <c r="C30" s="18"/>
      <c r="D30" s="164"/>
      <c r="E30" s="165">
        <v>1</v>
      </c>
      <c r="F30" s="184" t="s">
        <v>41</v>
      </c>
      <c r="G30" s="167"/>
      <c r="H30" s="167">
        <v>21</v>
      </c>
      <c r="I30" s="167"/>
      <c r="J30" s="167"/>
      <c r="K30" s="166"/>
      <c r="L30" s="166"/>
      <c r="M30" s="166"/>
      <c r="N30" s="149"/>
      <c r="O30" s="149"/>
      <c r="P30" s="140"/>
      <c r="Q30" s="140"/>
      <c r="R30" s="20">
        <f t="shared" si="0"/>
        <v>21</v>
      </c>
      <c r="S30" s="20">
        <f t="shared" si="1"/>
        <v>0</v>
      </c>
      <c r="T30" s="28">
        <f t="shared" si="2"/>
        <v>21</v>
      </c>
      <c r="U30" s="169"/>
      <c r="V30" s="169"/>
      <c r="W30" s="1"/>
      <c r="X30" s="1"/>
      <c r="Y30" s="1"/>
      <c r="Z30" s="1"/>
      <c r="AA30" s="1"/>
    </row>
    <row r="31" spans="1:27" ht="15.6">
      <c r="A31" s="156" t="s">
        <v>71</v>
      </c>
      <c r="B31" s="162" t="s">
        <v>72</v>
      </c>
      <c r="C31" s="18"/>
      <c r="D31" s="181"/>
      <c r="E31" s="165">
        <v>1</v>
      </c>
      <c r="F31" s="184" t="s">
        <v>41</v>
      </c>
      <c r="G31" s="167"/>
      <c r="H31" s="167"/>
      <c r="I31" s="167"/>
      <c r="J31" s="167"/>
      <c r="K31" s="166"/>
      <c r="L31" s="166"/>
      <c r="M31" s="166"/>
      <c r="N31" s="149"/>
      <c r="O31" s="149"/>
      <c r="P31" s="140"/>
      <c r="Q31" s="140"/>
      <c r="R31" s="20">
        <f t="shared" si="0"/>
        <v>0</v>
      </c>
      <c r="S31" s="20">
        <f t="shared" si="1"/>
        <v>0</v>
      </c>
      <c r="T31" s="28">
        <f t="shared" si="2"/>
        <v>0</v>
      </c>
      <c r="U31" s="169"/>
      <c r="V31" s="169"/>
      <c r="W31" s="1"/>
      <c r="X31" s="1"/>
      <c r="Y31" s="1"/>
      <c r="Z31" s="1"/>
      <c r="AA31" s="1"/>
    </row>
    <row r="32" spans="1:27" ht="15.6">
      <c r="A32" s="156" t="s">
        <v>71</v>
      </c>
      <c r="B32" s="162" t="s">
        <v>73</v>
      </c>
      <c r="C32" s="18"/>
      <c r="D32" s="181"/>
      <c r="E32" s="192">
        <v>2</v>
      </c>
      <c r="F32" s="184" t="s">
        <v>41</v>
      </c>
      <c r="G32" s="167">
        <v>2</v>
      </c>
      <c r="H32" s="167"/>
      <c r="I32" s="167"/>
      <c r="J32" s="167"/>
      <c r="K32" s="166"/>
      <c r="L32" s="166"/>
      <c r="M32" s="166"/>
      <c r="N32" s="149"/>
      <c r="O32" s="149"/>
      <c r="P32" s="140"/>
      <c r="Q32" s="140"/>
      <c r="R32" s="20">
        <f t="shared" si="0"/>
        <v>0</v>
      </c>
      <c r="S32" s="20">
        <f t="shared" si="1"/>
        <v>0</v>
      </c>
      <c r="T32" s="28">
        <f t="shared" si="2"/>
        <v>0</v>
      </c>
      <c r="U32" s="169" t="s">
        <v>74</v>
      </c>
      <c r="V32" s="169"/>
      <c r="W32" s="1"/>
      <c r="X32" s="1"/>
      <c r="Y32" s="1"/>
      <c r="Z32" s="1"/>
      <c r="AA32" s="1"/>
    </row>
    <row r="33" spans="1:71" ht="15.6">
      <c r="A33" s="156" t="s">
        <v>75</v>
      </c>
      <c r="B33" s="162" t="s">
        <v>76</v>
      </c>
      <c r="C33" s="18"/>
      <c r="D33" s="181"/>
      <c r="E33" s="165">
        <v>1</v>
      </c>
      <c r="F33" s="184" t="s">
        <v>41</v>
      </c>
      <c r="G33" s="167">
        <v>2</v>
      </c>
      <c r="H33" s="167"/>
      <c r="I33" s="167"/>
      <c r="J33" s="167"/>
      <c r="K33" s="166"/>
      <c r="L33" s="166"/>
      <c r="M33" s="166"/>
      <c r="N33" s="149"/>
      <c r="O33" s="149"/>
      <c r="P33" s="140"/>
      <c r="Q33" s="140"/>
      <c r="R33" s="20">
        <f t="shared" si="0"/>
        <v>0</v>
      </c>
      <c r="S33" s="20">
        <f t="shared" si="1"/>
        <v>0</v>
      </c>
      <c r="T33" s="28">
        <f t="shared" si="2"/>
        <v>0</v>
      </c>
      <c r="U33" s="169"/>
      <c r="V33" s="169"/>
      <c r="W33" s="1"/>
      <c r="X33" s="1"/>
      <c r="Y33" s="1"/>
      <c r="Z33" s="1"/>
      <c r="AA33" s="1"/>
    </row>
    <row r="34" spans="1:71" ht="15.6">
      <c r="A34" s="156" t="s">
        <v>61</v>
      </c>
      <c r="B34" s="162" t="s">
        <v>77</v>
      </c>
      <c r="C34" s="18"/>
      <c r="D34" s="164"/>
      <c r="E34" s="165">
        <v>3</v>
      </c>
      <c r="F34" s="184" t="s">
        <v>41</v>
      </c>
      <c r="G34" s="167"/>
      <c r="H34" s="167">
        <v>2</v>
      </c>
      <c r="I34" s="167"/>
      <c r="J34" s="167"/>
      <c r="K34" s="166"/>
      <c r="L34" s="166"/>
      <c r="M34" s="166"/>
      <c r="N34" s="149"/>
      <c r="O34" s="149"/>
      <c r="P34" s="149"/>
      <c r="Q34" s="149"/>
      <c r="R34" s="20">
        <f t="shared" ref="R34:R44" si="3">SUM(H34+I34+J34+K34+L34)</f>
        <v>2</v>
      </c>
      <c r="S34" s="20">
        <f t="shared" ref="S34:S44" si="4">SUM(M34+N34+O34+P34+Q34)</f>
        <v>0</v>
      </c>
      <c r="T34" s="28">
        <f t="shared" ref="T34:T44" si="5">SUM(R34:S34)</f>
        <v>2</v>
      </c>
      <c r="U34" s="169" t="s">
        <v>78</v>
      </c>
      <c r="V34" s="169"/>
      <c r="W34" s="1"/>
      <c r="X34" s="1"/>
      <c r="Y34" s="1"/>
      <c r="Z34" s="1"/>
      <c r="AA34" s="1"/>
    </row>
    <row r="35" spans="1:71" ht="15.6">
      <c r="A35" s="156" t="s">
        <v>79</v>
      </c>
      <c r="B35" s="151" t="s">
        <v>80</v>
      </c>
      <c r="C35" s="18"/>
      <c r="D35" s="18"/>
      <c r="E35" s="104">
        <v>3</v>
      </c>
      <c r="F35" s="184" t="s">
        <v>41</v>
      </c>
      <c r="G35" s="140">
        <v>24.6</v>
      </c>
      <c r="H35" s="141"/>
      <c r="I35" s="148"/>
      <c r="J35" s="149"/>
      <c r="K35" s="149"/>
      <c r="L35" s="149"/>
      <c r="M35" s="149"/>
      <c r="N35" s="149"/>
      <c r="O35" s="149"/>
      <c r="P35" s="149"/>
      <c r="Q35" s="149"/>
      <c r="R35" s="20">
        <f t="shared" si="3"/>
        <v>0</v>
      </c>
      <c r="S35" s="20">
        <f t="shared" si="4"/>
        <v>0</v>
      </c>
      <c r="T35" s="28">
        <f t="shared" si="5"/>
        <v>0</v>
      </c>
      <c r="U35" s="169"/>
      <c r="V35" s="169"/>
      <c r="W35" s="1"/>
      <c r="X35" s="1"/>
      <c r="Y35" s="1"/>
      <c r="Z35" s="1"/>
      <c r="AA35" s="1"/>
    </row>
    <row r="36" spans="1:71" ht="15.6">
      <c r="A36" s="156" t="s">
        <v>79</v>
      </c>
      <c r="B36" s="209" t="s">
        <v>81</v>
      </c>
      <c r="C36" s="210"/>
      <c r="D36" s="210"/>
      <c r="E36" s="211">
        <v>2</v>
      </c>
      <c r="F36" s="212" t="s">
        <v>41</v>
      </c>
      <c r="G36" s="213">
        <v>0.5</v>
      </c>
      <c r="H36" s="141"/>
      <c r="I36" s="200"/>
      <c r="J36" s="149"/>
      <c r="K36" s="149"/>
      <c r="L36" s="149"/>
      <c r="M36" s="149"/>
      <c r="N36" s="149"/>
      <c r="O36" s="149"/>
      <c r="P36" s="149"/>
      <c r="Q36" s="149"/>
      <c r="R36" s="20">
        <f t="shared" si="3"/>
        <v>0</v>
      </c>
      <c r="S36" s="20">
        <f t="shared" si="4"/>
        <v>0</v>
      </c>
      <c r="T36" s="28">
        <f t="shared" si="5"/>
        <v>0</v>
      </c>
      <c r="U36" s="169"/>
      <c r="V36" s="169"/>
      <c r="W36" s="1"/>
      <c r="X36" s="1"/>
      <c r="Y36" s="1"/>
      <c r="Z36" s="1"/>
      <c r="AA36" s="1"/>
    </row>
    <row r="37" spans="1:71" ht="43.5">
      <c r="A37" s="156" t="s">
        <v>79</v>
      </c>
      <c r="B37" s="160" t="s">
        <v>82</v>
      </c>
      <c r="C37" s="18"/>
      <c r="D37" s="18"/>
      <c r="E37" s="104">
        <v>2</v>
      </c>
      <c r="F37" s="184" t="s">
        <v>41</v>
      </c>
      <c r="G37" s="140">
        <v>1.5</v>
      </c>
      <c r="H37" s="141"/>
      <c r="I37" s="148"/>
      <c r="J37" s="149"/>
      <c r="K37" s="149"/>
      <c r="L37" s="149"/>
      <c r="M37" s="149"/>
      <c r="N37" s="149"/>
      <c r="O37" s="149"/>
      <c r="P37" s="149"/>
      <c r="Q37" s="149"/>
      <c r="R37" s="20">
        <f t="shared" si="3"/>
        <v>0</v>
      </c>
      <c r="S37" s="20">
        <f t="shared" si="4"/>
        <v>0</v>
      </c>
      <c r="T37" s="28">
        <f t="shared" si="5"/>
        <v>0</v>
      </c>
      <c r="U37" s="199" t="s">
        <v>83</v>
      </c>
      <c r="V37" s="169"/>
      <c r="W37" s="1"/>
      <c r="X37" s="1"/>
      <c r="Y37" s="1"/>
      <c r="Z37" s="1"/>
      <c r="AA37" s="1"/>
    </row>
    <row r="38" spans="1:71" ht="29.1">
      <c r="A38" s="156" t="s">
        <v>79</v>
      </c>
      <c r="B38" s="160" t="s">
        <v>84</v>
      </c>
      <c r="C38" s="18"/>
      <c r="D38" s="18"/>
      <c r="E38" s="104">
        <v>2</v>
      </c>
      <c r="F38" s="184" t="s">
        <v>41</v>
      </c>
      <c r="G38" s="140">
        <v>0.2</v>
      </c>
      <c r="H38" s="141"/>
      <c r="I38" s="148"/>
      <c r="J38" s="149"/>
      <c r="K38" s="149"/>
      <c r="L38" s="149"/>
      <c r="M38" s="149"/>
      <c r="N38" s="149"/>
      <c r="O38" s="149"/>
      <c r="P38" s="149"/>
      <c r="Q38" s="149"/>
      <c r="R38" s="20">
        <f t="shared" si="3"/>
        <v>0</v>
      </c>
      <c r="S38" s="20">
        <f t="shared" si="4"/>
        <v>0</v>
      </c>
      <c r="T38" s="28">
        <f t="shared" si="5"/>
        <v>0</v>
      </c>
      <c r="U38" s="169"/>
      <c r="V38" s="169"/>
      <c r="W38" s="1"/>
      <c r="X38" s="1"/>
      <c r="Y38" s="1"/>
      <c r="Z38" s="1"/>
      <c r="AA38" s="1"/>
    </row>
    <row r="39" spans="1:71" ht="29.1">
      <c r="A39" s="156" t="s">
        <v>79</v>
      </c>
      <c r="B39" s="179" t="s">
        <v>85</v>
      </c>
      <c r="C39" s="18"/>
      <c r="D39" s="18"/>
      <c r="E39" s="104">
        <v>2</v>
      </c>
      <c r="F39" s="184" t="s">
        <v>41</v>
      </c>
      <c r="G39" s="140"/>
      <c r="H39" s="141">
        <v>0.2</v>
      </c>
      <c r="I39" s="159"/>
      <c r="J39" s="149"/>
      <c r="K39" s="148"/>
      <c r="L39" s="148"/>
      <c r="M39" s="148"/>
      <c r="N39" s="148"/>
      <c r="O39" s="148"/>
      <c r="P39" s="148"/>
      <c r="Q39" s="148"/>
      <c r="R39" s="20">
        <f t="shared" si="3"/>
        <v>0.2</v>
      </c>
      <c r="S39" s="20">
        <f t="shared" si="4"/>
        <v>0</v>
      </c>
      <c r="T39" s="28">
        <f t="shared" si="5"/>
        <v>0.2</v>
      </c>
      <c r="U39" s="169" t="s">
        <v>86</v>
      </c>
      <c r="V39" s="169"/>
      <c r="W39" s="1"/>
      <c r="X39" s="1"/>
      <c r="Y39" s="1"/>
      <c r="Z39" s="1"/>
      <c r="AA39" s="1"/>
    </row>
    <row r="40" spans="1:71" ht="15.6">
      <c r="A40" s="156" t="s">
        <v>79</v>
      </c>
      <c r="B40" s="179" t="s">
        <v>87</v>
      </c>
      <c r="C40" s="18"/>
      <c r="D40" s="18"/>
      <c r="E40" s="104">
        <v>2</v>
      </c>
      <c r="F40" s="184" t="s">
        <v>41</v>
      </c>
      <c r="G40" s="140"/>
      <c r="H40" s="141">
        <v>0.5</v>
      </c>
      <c r="I40" s="159"/>
      <c r="J40" s="149"/>
      <c r="K40" s="148"/>
      <c r="L40" s="148"/>
      <c r="M40" s="148"/>
      <c r="N40" s="148"/>
      <c r="O40" s="148"/>
      <c r="P40" s="148"/>
      <c r="Q40" s="148"/>
      <c r="R40" s="20">
        <f t="shared" si="3"/>
        <v>0.5</v>
      </c>
      <c r="S40" s="20">
        <f t="shared" si="4"/>
        <v>0</v>
      </c>
      <c r="T40" s="28">
        <f t="shared" si="5"/>
        <v>0.5</v>
      </c>
      <c r="U40" s="214" t="s">
        <v>88</v>
      </c>
      <c r="V40" s="169"/>
      <c r="W40" s="1"/>
      <c r="X40" s="1"/>
      <c r="Y40" s="1"/>
      <c r="Z40" s="1"/>
      <c r="AA40" s="1"/>
    </row>
    <row r="41" spans="1:71" ht="15.6">
      <c r="A41" s="156" t="s">
        <v>79</v>
      </c>
      <c r="B41" s="179" t="s">
        <v>89</v>
      </c>
      <c r="C41" s="18"/>
      <c r="D41" s="18"/>
      <c r="E41" s="104">
        <v>2</v>
      </c>
      <c r="F41" s="184" t="s">
        <v>41</v>
      </c>
      <c r="G41" s="140"/>
      <c r="H41" s="141">
        <v>0.5</v>
      </c>
      <c r="I41" s="159"/>
      <c r="J41" s="149"/>
      <c r="K41" s="148"/>
      <c r="L41" s="148"/>
      <c r="M41" s="148"/>
      <c r="N41" s="148"/>
      <c r="O41" s="148"/>
      <c r="P41" s="148"/>
      <c r="Q41" s="148"/>
      <c r="R41" s="20">
        <f t="shared" si="3"/>
        <v>0.5</v>
      </c>
      <c r="S41" s="20">
        <f t="shared" si="4"/>
        <v>0</v>
      </c>
      <c r="T41" s="28">
        <f t="shared" si="5"/>
        <v>0.5</v>
      </c>
      <c r="U41" s="214"/>
      <c r="V41" s="169"/>
      <c r="W41" s="1"/>
      <c r="X41" s="1"/>
      <c r="Y41" s="1"/>
      <c r="Z41" s="1"/>
      <c r="AA41" s="1"/>
    </row>
    <row r="42" spans="1:71" ht="15.6">
      <c r="A42" s="202" t="s">
        <v>90</v>
      </c>
      <c r="B42" s="179" t="s">
        <v>91</v>
      </c>
      <c r="C42" s="204"/>
      <c r="D42" s="204"/>
      <c r="E42" s="205">
        <v>3</v>
      </c>
      <c r="F42" s="206" t="s">
        <v>41</v>
      </c>
      <c r="G42" s="207">
        <v>0.4</v>
      </c>
      <c r="H42" s="208"/>
      <c r="I42" s="159"/>
      <c r="J42" s="149"/>
      <c r="K42" s="148"/>
      <c r="L42" s="148"/>
      <c r="M42" s="148"/>
      <c r="N42" s="148"/>
      <c r="O42" s="148"/>
      <c r="P42" s="148"/>
      <c r="Q42" s="148"/>
      <c r="R42" s="20">
        <f t="shared" si="3"/>
        <v>0</v>
      </c>
      <c r="S42" s="20">
        <f t="shared" si="4"/>
        <v>0</v>
      </c>
      <c r="T42" s="28">
        <f t="shared" si="5"/>
        <v>0</v>
      </c>
      <c r="U42" s="169"/>
      <c r="V42" s="169"/>
      <c r="W42" s="1"/>
      <c r="X42" s="1"/>
      <c r="Y42" s="1"/>
      <c r="Z42" s="1"/>
      <c r="AA42" s="1"/>
    </row>
    <row r="43" spans="1:71" ht="15.6">
      <c r="A43" s="156" t="s">
        <v>90</v>
      </c>
      <c r="B43" s="203" t="s">
        <v>92</v>
      </c>
      <c r="C43" s="18"/>
      <c r="D43" s="18"/>
      <c r="E43" s="104">
        <v>2</v>
      </c>
      <c r="F43" s="184" t="s">
        <v>41</v>
      </c>
      <c r="G43" s="140"/>
      <c r="H43" s="141">
        <v>2.8</v>
      </c>
      <c r="I43" s="201"/>
      <c r="J43" s="149"/>
      <c r="K43" s="148"/>
      <c r="L43" s="148"/>
      <c r="M43" s="148"/>
      <c r="N43" s="148"/>
      <c r="O43" s="148"/>
      <c r="P43" s="148"/>
      <c r="Q43" s="148"/>
      <c r="R43" s="20"/>
      <c r="S43" s="20"/>
      <c r="T43" s="28"/>
      <c r="U43" s="169"/>
      <c r="V43" s="169"/>
      <c r="W43" s="1"/>
      <c r="X43" s="1"/>
      <c r="Y43" s="1"/>
      <c r="Z43" s="1"/>
      <c r="AA43" s="1"/>
    </row>
    <row r="44" spans="1:71" ht="15.6">
      <c r="A44" s="156"/>
      <c r="B44" s="147"/>
      <c r="C44" s="18"/>
      <c r="D44" s="18"/>
      <c r="E44" s="104"/>
      <c r="F44" s="184"/>
      <c r="G44" s="19"/>
      <c r="H44" s="141"/>
      <c r="I44" s="90"/>
      <c r="J44" s="19"/>
      <c r="K44" s="59"/>
      <c r="L44" s="59"/>
      <c r="M44" s="59"/>
      <c r="N44" s="59"/>
      <c r="O44" s="59"/>
      <c r="P44" s="59"/>
      <c r="Q44" s="59"/>
      <c r="R44" s="20">
        <f t="shared" si="3"/>
        <v>0</v>
      </c>
      <c r="S44" s="20">
        <f t="shared" si="4"/>
        <v>0</v>
      </c>
      <c r="T44" s="28">
        <f t="shared" si="5"/>
        <v>0</v>
      </c>
      <c r="U44" s="169"/>
      <c r="V44" s="169"/>
      <c r="W44" s="1"/>
      <c r="X44" s="1"/>
      <c r="Y44" s="1"/>
      <c r="Z44" s="1"/>
      <c r="AA44" s="1"/>
    </row>
    <row r="45" spans="1:71" s="5" customFormat="1" ht="15.6">
      <c r="A45" s="157"/>
      <c r="B45" s="217" t="s">
        <v>93</v>
      </c>
      <c r="C45" s="218"/>
      <c r="D45" s="84"/>
      <c r="E45" s="84"/>
      <c r="F45" s="84"/>
      <c r="G45" s="122">
        <f>SUM(G15:G44)</f>
        <v>56.7</v>
      </c>
      <c r="H45" s="85">
        <f>SUM(H15:H44)</f>
        <v>94.95</v>
      </c>
      <c r="I45" s="91">
        <f>SUM(I15:I44)</f>
        <v>14</v>
      </c>
      <c r="J45" s="84">
        <f>SUM(J15:J44)</f>
        <v>5</v>
      </c>
      <c r="K45" s="85">
        <f>SUM(K15:K44)</f>
        <v>3</v>
      </c>
      <c r="L45" s="85">
        <f>SUM(L15:L44)</f>
        <v>5</v>
      </c>
      <c r="M45" s="91">
        <f>SUM(M15:M44)</f>
        <v>0</v>
      </c>
      <c r="N45" s="84">
        <f>SUM(N15:N44)</f>
        <v>0</v>
      </c>
      <c r="O45" s="85">
        <f>SUM(O15:O44)</f>
        <v>0</v>
      </c>
      <c r="P45" s="84">
        <f>SUM(P15:P44)</f>
        <v>0</v>
      </c>
      <c r="Q45" s="84">
        <f>SUM(Q15:Q44)</f>
        <v>0</v>
      </c>
      <c r="R45" s="79">
        <f>SUM(R15:R44)</f>
        <v>119.15</v>
      </c>
      <c r="S45" s="79">
        <f>SUM(S15:S44)</f>
        <v>0</v>
      </c>
      <c r="T45" s="79">
        <f>SUM(T15:T44)</f>
        <v>119.15</v>
      </c>
      <c r="U45" s="169"/>
      <c r="V45" s="169"/>
      <c r="W45" s="63"/>
      <c r="X45" s="1"/>
      <c r="Y45" s="1"/>
      <c r="Z45" s="1"/>
      <c r="AA45" s="1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</row>
    <row r="46" spans="1:71" s="4" customFormat="1" ht="15.6">
      <c r="A46" s="156"/>
      <c r="B46" s="29" t="s">
        <v>94</v>
      </c>
      <c r="C46" s="29"/>
      <c r="D46" s="29"/>
      <c r="E46" s="29"/>
      <c r="F46" s="29"/>
      <c r="G46" s="114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169"/>
      <c r="V46" s="169"/>
      <c r="W46" s="1"/>
      <c r="X46" s="1"/>
      <c r="Y46" s="1"/>
      <c r="Z46" s="1"/>
      <c r="AA46" s="1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71" ht="15.6">
      <c r="A47" s="157"/>
      <c r="B47" s="88" t="s">
        <v>95</v>
      </c>
      <c r="C47" s="88"/>
      <c r="D47" s="89"/>
      <c r="E47" s="105"/>
      <c r="F47" s="105"/>
      <c r="G47" s="69">
        <v>0</v>
      </c>
      <c r="H47" s="68">
        <v>0</v>
      </c>
      <c r="I47" s="68">
        <v>0</v>
      </c>
      <c r="J47" s="69">
        <v>0</v>
      </c>
      <c r="K47" s="69">
        <v>0</v>
      </c>
      <c r="L47" s="69">
        <v>0</v>
      </c>
      <c r="M47" s="68">
        <v>0</v>
      </c>
      <c r="N47" s="69">
        <v>0</v>
      </c>
      <c r="O47" s="69">
        <v>0</v>
      </c>
      <c r="P47" s="69">
        <v>0</v>
      </c>
      <c r="Q47" s="69">
        <v>0</v>
      </c>
      <c r="R47" s="20"/>
      <c r="S47" s="20"/>
      <c r="T47" s="28"/>
      <c r="U47" s="169"/>
      <c r="V47" s="169"/>
      <c r="W47" s="1"/>
      <c r="X47" s="1"/>
      <c r="Y47" s="1"/>
      <c r="Z47" s="1"/>
      <c r="AA47" s="1"/>
    </row>
    <row r="48" spans="1:71" s="5" customFormat="1" ht="15.6">
      <c r="A48" s="157"/>
      <c r="B48" s="11" t="s">
        <v>96</v>
      </c>
      <c r="C48" s="80"/>
      <c r="D48" s="23"/>
      <c r="E48" s="23"/>
      <c r="F48" s="23"/>
      <c r="G48" s="123">
        <f>G45-(-G47*G45)</f>
        <v>56.7</v>
      </c>
      <c r="H48" s="102">
        <f t="shared" ref="H48:Q48" si="6">H45-(-H47*H45)</f>
        <v>94.95</v>
      </c>
      <c r="I48" s="97">
        <f t="shared" si="6"/>
        <v>14</v>
      </c>
      <c r="J48" s="97">
        <f t="shared" si="6"/>
        <v>5</v>
      </c>
      <c r="K48" s="102">
        <f t="shared" si="6"/>
        <v>3</v>
      </c>
      <c r="L48" s="102">
        <f t="shared" si="6"/>
        <v>5</v>
      </c>
      <c r="M48" s="102">
        <f t="shared" si="6"/>
        <v>0</v>
      </c>
      <c r="N48" s="102">
        <f t="shared" si="6"/>
        <v>0</v>
      </c>
      <c r="O48" s="102">
        <f t="shared" si="6"/>
        <v>0</v>
      </c>
      <c r="P48" s="102">
        <f t="shared" si="6"/>
        <v>0</v>
      </c>
      <c r="Q48" s="102">
        <f t="shared" si="6"/>
        <v>0</v>
      </c>
      <c r="R48" s="99">
        <f>SUM(H48:L48)</f>
        <v>121.95</v>
      </c>
      <c r="S48" s="22">
        <f>SUM(M48:Q48)</f>
        <v>0</v>
      </c>
      <c r="T48" s="22">
        <f>SUM(R48+S48)</f>
        <v>121.95</v>
      </c>
      <c r="U48" s="169"/>
      <c r="V48" s="169"/>
      <c r="W48" s="63"/>
      <c r="X48" s="1"/>
      <c r="Y48" s="1"/>
      <c r="Z48" s="1"/>
      <c r="AA48" s="1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</row>
    <row r="49" spans="1:71" s="5" customFormat="1" ht="19.5" customHeight="1">
      <c r="A49" s="157"/>
      <c r="B49" s="215" t="s">
        <v>97</v>
      </c>
      <c r="C49" s="216"/>
      <c r="D49" s="81"/>
      <c r="E49" s="81"/>
      <c r="F49" s="81"/>
      <c r="G49" s="124">
        <f t="shared" ref="G49:Q49" si="7">IF(G48,G88/G48-1,0)*-1</f>
        <v>1</v>
      </c>
      <c r="H49" s="71">
        <f t="shared" si="7"/>
        <v>1</v>
      </c>
      <c r="I49" s="71">
        <f t="shared" si="7"/>
        <v>1</v>
      </c>
      <c r="J49" s="71">
        <f t="shared" si="7"/>
        <v>1</v>
      </c>
      <c r="K49" s="71">
        <f t="shared" si="7"/>
        <v>1</v>
      </c>
      <c r="L49" s="71">
        <f t="shared" si="7"/>
        <v>1</v>
      </c>
      <c r="M49" s="71">
        <f t="shared" si="7"/>
        <v>0</v>
      </c>
      <c r="N49" s="71">
        <f t="shared" si="7"/>
        <v>0</v>
      </c>
      <c r="O49" s="71">
        <f t="shared" si="7"/>
        <v>0</v>
      </c>
      <c r="P49" s="71">
        <f t="shared" si="7"/>
        <v>0</v>
      </c>
      <c r="Q49" s="71">
        <f t="shared" si="7"/>
        <v>0</v>
      </c>
      <c r="R49" s="72">
        <f>SUM(H49:L49)/5</f>
        <v>1</v>
      </c>
      <c r="S49" s="72">
        <f>SUM(M49:Q49)/5</f>
        <v>0</v>
      </c>
      <c r="T49" s="82">
        <f>SUM(H49:Q49)/10</f>
        <v>0.5</v>
      </c>
      <c r="U49" s="169"/>
      <c r="V49" s="169"/>
      <c r="W49" s="63"/>
      <c r="X49" s="1"/>
      <c r="Y49" s="1"/>
      <c r="Z49" s="1"/>
      <c r="AA49" s="1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</row>
    <row r="50" spans="1:71" s="9" customFormat="1" ht="15.6">
      <c r="A50" s="157"/>
      <c r="B50" s="52"/>
      <c r="C50" s="49"/>
      <c r="D50" s="50"/>
      <c r="E50" s="106"/>
      <c r="F50" s="8"/>
      <c r="G50" s="51"/>
      <c r="H50" s="129"/>
      <c r="I50" s="51"/>
      <c r="J50" s="51"/>
      <c r="K50" s="51"/>
      <c r="L50" s="51"/>
      <c r="M50" s="51"/>
      <c r="N50" s="51"/>
      <c r="O50" s="51"/>
      <c r="P50" s="51"/>
      <c r="Q50" s="51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</row>
    <row r="51" spans="1:71" s="7" customFormat="1" ht="21.75" customHeight="1">
      <c r="A51" s="157"/>
      <c r="B51" s="118" t="s">
        <v>98</v>
      </c>
      <c r="C51" s="16"/>
      <c r="D51" s="16"/>
      <c r="E51" s="16"/>
      <c r="F51" s="16"/>
      <c r="G51" s="125">
        <v>2023</v>
      </c>
      <c r="H51" s="60">
        <v>2024</v>
      </c>
      <c r="I51" s="58">
        <v>2025</v>
      </c>
      <c r="J51" s="60">
        <v>2026</v>
      </c>
      <c r="K51" s="58">
        <v>2027</v>
      </c>
      <c r="L51" s="60">
        <v>2028</v>
      </c>
      <c r="M51" s="58">
        <v>2029</v>
      </c>
      <c r="N51" s="60">
        <v>2030</v>
      </c>
      <c r="O51" s="58">
        <v>2031</v>
      </c>
      <c r="P51" s="60">
        <v>2032</v>
      </c>
      <c r="Q51" s="58">
        <v>2033</v>
      </c>
      <c r="R51" s="57" t="s">
        <v>34</v>
      </c>
      <c r="S51" s="57" t="s">
        <v>35</v>
      </c>
      <c r="T51" s="57" t="s">
        <v>36</v>
      </c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5.6">
      <c r="A52" s="156"/>
      <c r="B52" s="17" t="s">
        <v>38</v>
      </c>
      <c r="C52" s="17"/>
      <c r="D52" s="18"/>
      <c r="E52" s="107"/>
      <c r="F52" s="107"/>
      <c r="G52" s="19"/>
      <c r="H52" s="59"/>
      <c r="I52" s="19"/>
      <c r="J52" s="19"/>
      <c r="K52" s="19"/>
      <c r="L52" s="19"/>
      <c r="M52" s="19"/>
      <c r="N52" s="19"/>
      <c r="O52" s="19"/>
      <c r="P52" s="19"/>
      <c r="Q52" s="19"/>
      <c r="R52" s="20">
        <f>SUM(H52:L52)</f>
        <v>0</v>
      </c>
      <c r="S52" s="20">
        <f>SUM(M52:Q52)</f>
        <v>0</v>
      </c>
      <c r="T52" s="20">
        <f>SUM(R52:S52)</f>
        <v>0</v>
      </c>
      <c r="U52" s="172"/>
      <c r="V52" s="172"/>
      <c r="W52" s="1"/>
      <c r="X52" s="1"/>
      <c r="Y52" s="1"/>
      <c r="Z52" s="1"/>
      <c r="AA52" s="1"/>
    </row>
    <row r="53" spans="1:71" ht="15.6">
      <c r="A53" s="156"/>
      <c r="B53" s="151" t="s">
        <v>99</v>
      </c>
      <c r="C53" s="17"/>
      <c r="D53" s="18"/>
      <c r="E53" s="107">
        <v>1</v>
      </c>
      <c r="F53" s="107"/>
      <c r="G53" s="140">
        <v>19</v>
      </c>
      <c r="H53" s="59"/>
      <c r="I53" s="140"/>
      <c r="J53" s="140"/>
      <c r="K53" s="140"/>
      <c r="L53" s="140"/>
      <c r="M53" s="140"/>
      <c r="N53" s="140"/>
      <c r="O53" s="140">
        <v>20</v>
      </c>
      <c r="P53" s="140"/>
      <c r="Q53" s="19"/>
      <c r="R53" s="20">
        <f t="shared" ref="R53" si="8">SUM(H53:L53)</f>
        <v>0</v>
      </c>
      <c r="S53" s="20">
        <f t="shared" ref="S53:S77" si="9">SUM(M53:Q53)</f>
        <v>20</v>
      </c>
      <c r="T53" s="20">
        <f t="shared" ref="T53:T77" si="10">SUM(R53:S53)</f>
        <v>20</v>
      </c>
      <c r="U53" s="172"/>
      <c r="V53" s="172"/>
      <c r="W53" s="1"/>
      <c r="X53" s="1"/>
      <c r="Y53" s="1"/>
      <c r="Z53" s="1"/>
      <c r="AA53" s="1"/>
    </row>
    <row r="54" spans="1:71" ht="15.6">
      <c r="A54" s="156"/>
      <c r="B54" s="152" t="s">
        <v>100</v>
      </c>
      <c r="C54" s="17"/>
      <c r="D54" s="18"/>
      <c r="E54" s="107">
        <v>1</v>
      </c>
      <c r="F54" s="182"/>
      <c r="G54" s="142">
        <v>5</v>
      </c>
      <c r="H54" s="150"/>
      <c r="I54" s="142"/>
      <c r="J54" s="143"/>
      <c r="K54" s="143"/>
      <c r="L54" s="143"/>
      <c r="M54" s="144"/>
      <c r="N54" s="144"/>
      <c r="O54" s="144">
        <v>5.5</v>
      </c>
      <c r="P54" s="146"/>
      <c r="Q54" s="140"/>
      <c r="R54" s="20">
        <f>SUM(H54:L54)</f>
        <v>0</v>
      </c>
      <c r="S54" s="20">
        <f t="shared" si="9"/>
        <v>5.5</v>
      </c>
      <c r="T54" s="20">
        <f t="shared" si="10"/>
        <v>5.5</v>
      </c>
      <c r="U54" s="172"/>
      <c r="V54" s="172"/>
      <c r="W54" s="1"/>
      <c r="X54" s="1"/>
      <c r="Y54" s="1"/>
      <c r="Z54" s="1"/>
      <c r="AA54" s="1"/>
    </row>
    <row r="55" spans="1:71" ht="15.6">
      <c r="A55" s="156"/>
      <c r="B55" s="152" t="s">
        <v>101</v>
      </c>
      <c r="C55" s="17"/>
      <c r="D55" s="18"/>
      <c r="E55" s="107">
        <v>1</v>
      </c>
      <c r="F55" s="182"/>
      <c r="G55" s="142">
        <v>0.1</v>
      </c>
      <c r="H55" s="150"/>
      <c r="I55" s="142"/>
      <c r="J55" s="143"/>
      <c r="K55" s="143"/>
      <c r="L55" s="143"/>
      <c r="M55" s="144"/>
      <c r="N55" s="144"/>
      <c r="O55" s="144"/>
      <c r="P55" s="146"/>
      <c r="Q55" s="140"/>
      <c r="R55" s="20">
        <f t="shared" ref="R55:R77" si="11">SUM(H55:L55)</f>
        <v>0</v>
      </c>
      <c r="S55" s="20">
        <f t="shared" si="9"/>
        <v>0</v>
      </c>
      <c r="T55" s="20">
        <f t="shared" si="10"/>
        <v>0</v>
      </c>
      <c r="U55" s="172"/>
      <c r="V55" s="172"/>
      <c r="W55" s="1"/>
      <c r="X55" s="1"/>
      <c r="Y55" s="1"/>
      <c r="Z55" s="1"/>
      <c r="AA55" s="1"/>
    </row>
    <row r="56" spans="1:71" ht="15.6">
      <c r="A56" s="156"/>
      <c r="B56" s="152" t="s">
        <v>102</v>
      </c>
      <c r="C56" s="17"/>
      <c r="D56" s="18"/>
      <c r="E56" s="107">
        <v>2</v>
      </c>
      <c r="F56" s="182"/>
      <c r="G56" s="142"/>
      <c r="H56" s="150"/>
      <c r="I56" s="142">
        <v>10</v>
      </c>
      <c r="J56" s="143"/>
      <c r="K56" s="143"/>
      <c r="L56" s="143"/>
      <c r="M56" s="144"/>
      <c r="N56" s="144"/>
      <c r="O56" s="144"/>
      <c r="P56" s="144"/>
      <c r="Q56" s="140"/>
      <c r="R56" s="20">
        <f t="shared" si="11"/>
        <v>10</v>
      </c>
      <c r="S56" s="20">
        <f t="shared" si="9"/>
        <v>0</v>
      </c>
      <c r="T56" s="20">
        <f t="shared" si="10"/>
        <v>10</v>
      </c>
      <c r="U56" s="172"/>
      <c r="V56" s="172"/>
      <c r="W56" s="1"/>
      <c r="X56" s="1"/>
      <c r="Y56" s="1"/>
      <c r="Z56" s="1"/>
      <c r="AA56" s="1"/>
    </row>
    <row r="57" spans="1:71" ht="15.6">
      <c r="A57" s="156"/>
      <c r="B57" s="153" t="s">
        <v>103</v>
      </c>
      <c r="C57" s="17"/>
      <c r="D57" s="18"/>
      <c r="E57" s="107">
        <v>1</v>
      </c>
      <c r="F57" s="182"/>
      <c r="G57" s="142"/>
      <c r="H57" s="142"/>
      <c r="I57" s="142"/>
      <c r="J57" s="143"/>
      <c r="K57" s="143"/>
      <c r="L57" s="143"/>
      <c r="M57" s="144">
        <v>2.2000000000000002</v>
      </c>
      <c r="N57" s="144"/>
      <c r="O57" s="144"/>
      <c r="P57" s="144"/>
      <c r="Q57" s="140"/>
      <c r="R57" s="20">
        <f t="shared" si="11"/>
        <v>0</v>
      </c>
      <c r="S57" s="20">
        <f t="shared" si="9"/>
        <v>2.2000000000000002</v>
      </c>
      <c r="T57" s="20">
        <f t="shared" si="10"/>
        <v>2.2000000000000002</v>
      </c>
      <c r="U57" s="172"/>
      <c r="V57" s="172"/>
      <c r="W57" s="1"/>
      <c r="X57" s="1"/>
      <c r="Y57" s="1"/>
      <c r="Z57" s="1"/>
      <c r="AA57" s="1"/>
    </row>
    <row r="58" spans="1:71" ht="15.6">
      <c r="A58" s="156"/>
      <c r="B58" s="152" t="s">
        <v>104</v>
      </c>
      <c r="C58" s="17"/>
      <c r="D58" s="18"/>
      <c r="E58" s="107">
        <v>1</v>
      </c>
      <c r="F58" s="107"/>
      <c r="G58" s="145"/>
      <c r="H58" s="142">
        <v>2</v>
      </c>
      <c r="I58" s="142"/>
      <c r="J58" s="143"/>
      <c r="K58" s="143"/>
      <c r="L58" s="143"/>
      <c r="M58" s="144"/>
      <c r="N58" s="144"/>
      <c r="O58" s="144"/>
      <c r="P58" s="144"/>
      <c r="Q58" s="140"/>
      <c r="R58" s="20">
        <f t="shared" si="11"/>
        <v>2</v>
      </c>
      <c r="S58" s="20">
        <f t="shared" si="9"/>
        <v>0</v>
      </c>
      <c r="T58" s="20">
        <f t="shared" si="10"/>
        <v>2</v>
      </c>
      <c r="U58" s="172"/>
      <c r="V58" s="172"/>
      <c r="W58" s="1"/>
      <c r="X58" s="1"/>
      <c r="Y58" s="1"/>
      <c r="Z58" s="1"/>
      <c r="AA58" s="1"/>
    </row>
    <row r="59" spans="1:71" ht="15.6">
      <c r="A59" s="156"/>
      <c r="B59" s="152" t="s">
        <v>105</v>
      </c>
      <c r="C59" s="17"/>
      <c r="D59" s="18"/>
      <c r="E59" s="107">
        <v>1</v>
      </c>
      <c r="F59" s="107"/>
      <c r="G59" s="145"/>
      <c r="H59" s="142">
        <v>2</v>
      </c>
      <c r="I59" s="142"/>
      <c r="J59" s="143"/>
      <c r="K59" s="143"/>
      <c r="L59" s="143"/>
      <c r="M59" s="144"/>
      <c r="N59" s="144"/>
      <c r="O59" s="144"/>
      <c r="P59" s="144"/>
      <c r="Q59" s="140"/>
      <c r="R59" s="20">
        <f t="shared" si="11"/>
        <v>2</v>
      </c>
      <c r="S59" s="20">
        <f t="shared" si="9"/>
        <v>0</v>
      </c>
      <c r="T59" s="20">
        <f t="shared" si="10"/>
        <v>2</v>
      </c>
      <c r="U59" s="172"/>
      <c r="V59" s="172"/>
      <c r="W59" s="1"/>
      <c r="X59" s="1"/>
      <c r="Y59" s="1"/>
      <c r="Z59" s="1"/>
      <c r="AA59" s="1"/>
    </row>
    <row r="60" spans="1:71" ht="15.6">
      <c r="A60" s="156"/>
      <c r="B60" s="151" t="s">
        <v>106</v>
      </c>
      <c r="C60" s="17"/>
      <c r="D60" s="18"/>
      <c r="E60" s="107">
        <v>1</v>
      </c>
      <c r="F60" s="182"/>
      <c r="G60" s="142"/>
      <c r="H60" s="142">
        <v>2</v>
      </c>
      <c r="I60" s="145"/>
      <c r="J60" s="143"/>
      <c r="K60" s="143"/>
      <c r="L60" s="143"/>
      <c r="M60" s="144"/>
      <c r="N60" s="144"/>
      <c r="O60" s="144"/>
      <c r="P60" s="144"/>
      <c r="Q60" s="140"/>
      <c r="R60" s="20">
        <f t="shared" si="11"/>
        <v>2</v>
      </c>
      <c r="S60" s="20">
        <f t="shared" si="9"/>
        <v>0</v>
      </c>
      <c r="T60" s="20">
        <f t="shared" si="10"/>
        <v>2</v>
      </c>
      <c r="U60" s="172"/>
      <c r="V60" s="172"/>
      <c r="W60" s="1"/>
      <c r="X60" s="1"/>
      <c r="Y60" s="1"/>
      <c r="Z60" s="1"/>
      <c r="AA60" s="1"/>
    </row>
    <row r="61" spans="1:71" ht="15.6">
      <c r="A61" s="156"/>
      <c r="B61" s="151" t="s">
        <v>107</v>
      </c>
      <c r="C61" s="17"/>
      <c r="D61" s="18"/>
      <c r="E61" s="107">
        <v>1</v>
      </c>
      <c r="F61" s="182"/>
      <c r="G61" s="142"/>
      <c r="H61" s="142">
        <v>1.5</v>
      </c>
      <c r="I61" s="145"/>
      <c r="J61" s="143"/>
      <c r="K61" s="143"/>
      <c r="L61" s="143"/>
      <c r="M61" s="144"/>
      <c r="N61" s="144"/>
      <c r="O61" s="144"/>
      <c r="P61" s="144"/>
      <c r="Q61" s="140"/>
      <c r="R61" s="20">
        <f t="shared" si="11"/>
        <v>1.5</v>
      </c>
      <c r="S61" s="20">
        <f t="shared" si="9"/>
        <v>0</v>
      </c>
      <c r="T61" s="20">
        <f t="shared" si="10"/>
        <v>1.5</v>
      </c>
      <c r="U61" s="172"/>
      <c r="V61" s="172"/>
      <c r="W61" s="1"/>
      <c r="X61" s="1"/>
      <c r="Y61" s="1"/>
      <c r="Z61" s="1"/>
      <c r="AA61" s="1"/>
    </row>
    <row r="62" spans="1:71" ht="15.6">
      <c r="A62" s="156"/>
      <c r="B62" s="151" t="s">
        <v>108</v>
      </c>
      <c r="C62" s="17"/>
      <c r="D62" s="18"/>
      <c r="E62" s="107">
        <v>1</v>
      </c>
      <c r="F62" s="107"/>
      <c r="G62" s="145"/>
      <c r="H62" s="142">
        <v>1.5</v>
      </c>
      <c r="I62" s="142"/>
      <c r="J62" s="143"/>
      <c r="K62" s="143"/>
      <c r="L62" s="143"/>
      <c r="M62" s="144"/>
      <c r="N62" s="144"/>
      <c r="O62" s="144"/>
      <c r="P62" s="144"/>
      <c r="Q62" s="140"/>
      <c r="R62" s="20">
        <f t="shared" si="11"/>
        <v>1.5</v>
      </c>
      <c r="S62" s="20">
        <f t="shared" si="9"/>
        <v>0</v>
      </c>
      <c r="T62" s="20">
        <f t="shared" si="10"/>
        <v>1.5</v>
      </c>
      <c r="U62" s="172"/>
      <c r="V62" s="172"/>
      <c r="W62" s="1"/>
      <c r="X62" s="1"/>
      <c r="Y62" s="1"/>
      <c r="Z62" s="1"/>
      <c r="AA62" s="1"/>
    </row>
    <row r="63" spans="1:71" ht="15.6">
      <c r="A63" s="156"/>
      <c r="B63" s="151" t="s">
        <v>109</v>
      </c>
      <c r="C63" s="17"/>
      <c r="D63" s="18"/>
      <c r="E63" s="107">
        <v>3</v>
      </c>
      <c r="F63" s="107"/>
      <c r="G63" s="145"/>
      <c r="H63" s="142">
        <v>0.4</v>
      </c>
      <c r="I63" s="142"/>
      <c r="J63" s="143"/>
      <c r="K63" s="143"/>
      <c r="L63" s="143"/>
      <c r="M63" s="144"/>
      <c r="N63" s="144"/>
      <c r="O63" s="144"/>
      <c r="P63" s="144"/>
      <c r="Q63" s="140"/>
      <c r="R63" s="20">
        <f t="shared" si="11"/>
        <v>0.4</v>
      </c>
      <c r="S63" s="20">
        <f t="shared" si="9"/>
        <v>0</v>
      </c>
      <c r="T63" s="20">
        <f t="shared" si="10"/>
        <v>0.4</v>
      </c>
      <c r="U63" s="172"/>
      <c r="V63" s="172"/>
      <c r="W63" s="1"/>
      <c r="X63" s="1"/>
      <c r="Y63" s="1"/>
      <c r="Z63" s="1"/>
      <c r="AA63" s="1"/>
    </row>
    <row r="64" spans="1:71" ht="15.6">
      <c r="A64" s="156"/>
      <c r="B64" s="151" t="s">
        <v>110</v>
      </c>
      <c r="C64" s="17"/>
      <c r="D64" s="18"/>
      <c r="E64" s="107">
        <v>1</v>
      </c>
      <c r="F64" s="107"/>
      <c r="G64" s="145"/>
      <c r="H64" s="142">
        <v>0.2</v>
      </c>
      <c r="I64" s="142"/>
      <c r="J64" s="143"/>
      <c r="K64" s="143"/>
      <c r="L64" s="143"/>
      <c r="M64" s="144"/>
      <c r="N64" s="144"/>
      <c r="O64" s="144"/>
      <c r="P64" s="144"/>
      <c r="Q64" s="140"/>
      <c r="R64" s="20">
        <f t="shared" si="11"/>
        <v>0.2</v>
      </c>
      <c r="S64" s="20">
        <f t="shared" si="9"/>
        <v>0</v>
      </c>
      <c r="T64" s="20">
        <f t="shared" si="10"/>
        <v>0.2</v>
      </c>
      <c r="U64" s="172"/>
      <c r="V64" s="172"/>
      <c r="W64" s="1"/>
      <c r="X64" s="1"/>
      <c r="Y64" s="1"/>
      <c r="Z64" s="1"/>
      <c r="AA64" s="1"/>
    </row>
    <row r="65" spans="1:71" ht="15.6">
      <c r="A65" s="156"/>
      <c r="B65" s="151" t="s">
        <v>111</v>
      </c>
      <c r="C65" s="17"/>
      <c r="D65" s="18"/>
      <c r="E65" s="107">
        <v>1</v>
      </c>
      <c r="F65" s="107"/>
      <c r="G65" s="145">
        <v>0.1</v>
      </c>
      <c r="H65" s="142">
        <v>0.1</v>
      </c>
      <c r="I65" s="145"/>
      <c r="J65" s="143"/>
      <c r="K65" s="143"/>
      <c r="L65" s="143"/>
      <c r="M65" s="144"/>
      <c r="N65" s="144"/>
      <c r="O65" s="144"/>
      <c r="P65" s="144"/>
      <c r="Q65" s="140"/>
      <c r="R65" s="20">
        <f t="shared" si="11"/>
        <v>0.1</v>
      </c>
      <c r="S65" s="20">
        <f t="shared" si="9"/>
        <v>0</v>
      </c>
      <c r="T65" s="20">
        <f t="shared" si="10"/>
        <v>0.1</v>
      </c>
      <c r="U65" s="172"/>
      <c r="V65" s="172"/>
      <c r="W65" s="1"/>
      <c r="X65" s="1"/>
      <c r="Y65" s="1"/>
      <c r="Z65" s="1"/>
      <c r="AA65" s="1"/>
    </row>
    <row r="66" spans="1:71" ht="15.6">
      <c r="A66" s="156"/>
      <c r="B66" s="151" t="s">
        <v>112</v>
      </c>
      <c r="C66" s="17"/>
      <c r="D66" s="18"/>
      <c r="E66" s="107">
        <v>2</v>
      </c>
      <c r="F66" s="107"/>
      <c r="G66" s="145"/>
      <c r="H66" s="142"/>
      <c r="I66" s="145"/>
      <c r="J66" s="143">
        <v>8.5</v>
      </c>
      <c r="K66" s="143"/>
      <c r="L66" s="143"/>
      <c r="M66" s="144"/>
      <c r="N66" s="144"/>
      <c r="O66" s="144"/>
      <c r="P66" s="144"/>
      <c r="Q66" s="140"/>
      <c r="R66" s="20">
        <f t="shared" si="11"/>
        <v>8.5</v>
      </c>
      <c r="S66" s="20">
        <f t="shared" si="9"/>
        <v>0</v>
      </c>
      <c r="T66" s="20">
        <f t="shared" si="10"/>
        <v>8.5</v>
      </c>
      <c r="U66" s="172"/>
      <c r="V66" s="172"/>
      <c r="W66" s="1"/>
      <c r="X66" s="1"/>
      <c r="Y66" s="1"/>
      <c r="Z66" s="1"/>
      <c r="AA66" s="1"/>
    </row>
    <row r="67" spans="1:71" ht="15.6">
      <c r="A67" s="156"/>
      <c r="B67" s="151" t="s">
        <v>113</v>
      </c>
      <c r="C67" s="17"/>
      <c r="D67" s="18"/>
      <c r="E67" s="107">
        <v>1</v>
      </c>
      <c r="F67" s="107"/>
      <c r="G67" s="145"/>
      <c r="H67" s="142"/>
      <c r="I67" s="145">
        <v>0.8</v>
      </c>
      <c r="J67" s="143"/>
      <c r="K67" s="143"/>
      <c r="L67" s="143"/>
      <c r="M67" s="144"/>
      <c r="N67" s="144">
        <v>0.9</v>
      </c>
      <c r="O67" s="144"/>
      <c r="P67" s="144"/>
      <c r="Q67" s="140"/>
      <c r="R67" s="20">
        <f t="shared" si="11"/>
        <v>0.8</v>
      </c>
      <c r="S67" s="20">
        <f t="shared" si="9"/>
        <v>0.9</v>
      </c>
      <c r="T67" s="20">
        <f t="shared" si="10"/>
        <v>1.7000000000000002</v>
      </c>
      <c r="U67" s="172"/>
      <c r="V67" s="172"/>
      <c r="W67" s="1"/>
      <c r="X67" s="1"/>
      <c r="Y67" s="1"/>
      <c r="Z67" s="1"/>
      <c r="AA67" s="1"/>
    </row>
    <row r="68" spans="1:71" ht="15.6">
      <c r="A68" s="156"/>
      <c r="B68" s="153" t="s">
        <v>114</v>
      </c>
      <c r="C68" s="17"/>
      <c r="D68" s="18"/>
      <c r="E68" s="107">
        <v>1</v>
      </c>
      <c r="F68" s="182"/>
      <c r="G68" s="142"/>
      <c r="H68" s="142"/>
      <c r="I68" s="142"/>
      <c r="J68" s="143"/>
      <c r="K68" s="143"/>
      <c r="L68" s="143"/>
      <c r="M68" s="144"/>
      <c r="N68" s="144">
        <v>8.5</v>
      </c>
      <c r="O68" s="144"/>
      <c r="P68" s="144"/>
      <c r="Q68" s="140"/>
      <c r="R68" s="20">
        <f t="shared" si="11"/>
        <v>0</v>
      </c>
      <c r="S68" s="20">
        <f t="shared" si="9"/>
        <v>8.5</v>
      </c>
      <c r="T68" s="20">
        <f t="shared" si="10"/>
        <v>8.5</v>
      </c>
      <c r="U68" s="172"/>
      <c r="V68" s="172"/>
      <c r="W68" s="1"/>
      <c r="X68" s="1"/>
      <c r="Y68" s="1"/>
      <c r="Z68" s="1"/>
      <c r="AA68" s="1"/>
    </row>
    <row r="69" spans="1:71" ht="15.6">
      <c r="A69" s="157"/>
      <c r="B69" s="151" t="s">
        <v>115</v>
      </c>
      <c r="C69" s="17"/>
      <c r="D69" s="18"/>
      <c r="E69" s="107">
        <v>1</v>
      </c>
      <c r="F69" s="107"/>
      <c r="G69" s="145">
        <v>8.5</v>
      </c>
      <c r="H69" s="142"/>
      <c r="I69" s="142"/>
      <c r="J69" s="143"/>
      <c r="K69" s="143"/>
      <c r="L69" s="143"/>
      <c r="M69" s="144"/>
      <c r="N69" s="144"/>
      <c r="O69" s="144">
        <v>9</v>
      </c>
      <c r="P69" s="144"/>
      <c r="Q69" s="140"/>
      <c r="R69" s="20">
        <f t="shared" si="11"/>
        <v>0</v>
      </c>
      <c r="S69" s="20">
        <f t="shared" si="9"/>
        <v>9</v>
      </c>
      <c r="T69" s="20">
        <f t="shared" si="10"/>
        <v>9</v>
      </c>
      <c r="U69" s="172"/>
      <c r="V69" s="172"/>
      <c r="W69" s="1"/>
      <c r="X69" s="1"/>
      <c r="Y69" s="1"/>
      <c r="Z69" s="1"/>
      <c r="AA69" s="1"/>
    </row>
    <row r="70" spans="1:71" ht="15.6">
      <c r="A70" s="156"/>
      <c r="B70" s="151" t="s">
        <v>116</v>
      </c>
      <c r="C70" s="17"/>
      <c r="D70" s="18"/>
      <c r="E70" s="107">
        <v>1</v>
      </c>
      <c r="F70" s="107"/>
      <c r="G70" s="145"/>
      <c r="H70" s="142">
        <v>8.5</v>
      </c>
      <c r="I70" s="142"/>
      <c r="J70" s="143"/>
      <c r="K70" s="143"/>
      <c r="L70" s="143"/>
      <c r="M70" s="144"/>
      <c r="N70" s="144"/>
      <c r="O70" s="144"/>
      <c r="P70" s="144"/>
      <c r="Q70" s="140"/>
      <c r="R70" s="20">
        <f t="shared" si="11"/>
        <v>8.5</v>
      </c>
      <c r="S70" s="20">
        <f t="shared" si="9"/>
        <v>0</v>
      </c>
      <c r="T70" s="20">
        <f t="shared" si="10"/>
        <v>8.5</v>
      </c>
      <c r="U70" s="172"/>
      <c r="V70" s="172"/>
      <c r="W70" s="1"/>
      <c r="X70" s="1"/>
      <c r="Y70" s="1"/>
      <c r="Z70" s="1"/>
      <c r="AA70" s="1"/>
    </row>
    <row r="71" spans="1:71" ht="15.6">
      <c r="A71" s="156"/>
      <c r="B71" s="151" t="s">
        <v>117</v>
      </c>
      <c r="C71" s="17"/>
      <c r="D71" s="18"/>
      <c r="E71" s="107">
        <v>1</v>
      </c>
      <c r="F71" s="182"/>
      <c r="G71" s="142"/>
      <c r="H71" s="145"/>
      <c r="I71" s="142"/>
      <c r="J71" s="143"/>
      <c r="K71" s="143">
        <v>3</v>
      </c>
      <c r="L71" s="143"/>
      <c r="M71" s="144"/>
      <c r="N71" s="144"/>
      <c r="O71" s="144"/>
      <c r="P71" s="146"/>
      <c r="Q71" s="140"/>
      <c r="R71" s="20">
        <f t="shared" si="11"/>
        <v>3</v>
      </c>
      <c r="S71" s="20">
        <f t="shared" si="9"/>
        <v>0</v>
      </c>
      <c r="T71" s="20">
        <f t="shared" si="10"/>
        <v>3</v>
      </c>
      <c r="U71" s="172"/>
      <c r="V71" s="172"/>
      <c r="W71" s="1"/>
      <c r="X71" s="1"/>
      <c r="Y71" s="1"/>
      <c r="Z71" s="1"/>
      <c r="AA71" s="1"/>
    </row>
    <row r="72" spans="1:71" ht="15.6">
      <c r="A72" s="156"/>
      <c r="B72" s="151" t="s">
        <v>118</v>
      </c>
      <c r="C72" s="17"/>
      <c r="D72" s="18"/>
      <c r="E72" s="107">
        <v>1</v>
      </c>
      <c r="F72" s="182"/>
      <c r="G72" s="142"/>
      <c r="H72" s="142"/>
      <c r="I72" s="145"/>
      <c r="J72" s="143"/>
      <c r="K72" s="143"/>
      <c r="L72" s="143"/>
      <c r="M72" s="144"/>
      <c r="N72" s="144">
        <v>1.5</v>
      </c>
      <c r="O72" s="144"/>
      <c r="P72" s="144"/>
      <c r="Q72" s="140"/>
      <c r="R72" s="20">
        <f t="shared" si="11"/>
        <v>0</v>
      </c>
      <c r="S72" s="20">
        <f t="shared" si="9"/>
        <v>1.5</v>
      </c>
      <c r="T72" s="20">
        <f t="shared" si="10"/>
        <v>1.5</v>
      </c>
      <c r="U72" s="172"/>
      <c r="V72" s="172"/>
      <c r="W72" s="1"/>
      <c r="X72" s="1"/>
      <c r="Y72" s="1"/>
      <c r="Z72" s="1"/>
      <c r="AA72" s="1"/>
    </row>
    <row r="73" spans="1:71" ht="15.6">
      <c r="A73" s="156"/>
      <c r="B73" s="151"/>
      <c r="C73" s="17"/>
      <c r="D73" s="18"/>
      <c r="E73" s="107"/>
      <c r="F73" s="107"/>
      <c r="G73" s="145"/>
      <c r="H73" s="142"/>
      <c r="I73" s="142"/>
      <c r="J73" s="143"/>
      <c r="K73" s="143"/>
      <c r="L73" s="143"/>
      <c r="M73" s="144"/>
      <c r="N73" s="144"/>
      <c r="O73" s="144"/>
      <c r="P73" s="144"/>
      <c r="Q73" s="140"/>
      <c r="R73" s="20">
        <f t="shared" si="11"/>
        <v>0</v>
      </c>
      <c r="S73" s="20">
        <f t="shared" si="9"/>
        <v>0</v>
      </c>
      <c r="T73" s="20">
        <f t="shared" si="10"/>
        <v>0</v>
      </c>
      <c r="U73" s="172"/>
      <c r="V73" s="172"/>
      <c r="W73" s="1"/>
      <c r="X73" s="1"/>
      <c r="Y73" s="1"/>
      <c r="Z73" s="1"/>
      <c r="AA73" s="1"/>
    </row>
    <row r="74" spans="1:71" ht="15.6">
      <c r="A74" s="156"/>
      <c r="B74" s="153"/>
      <c r="C74" s="17"/>
      <c r="D74" s="18"/>
      <c r="E74" s="107"/>
      <c r="F74" s="182"/>
      <c r="G74" s="142"/>
      <c r="H74" s="142"/>
      <c r="I74" s="142"/>
      <c r="J74" s="143"/>
      <c r="K74" s="143"/>
      <c r="L74" s="143"/>
      <c r="M74" s="144"/>
      <c r="N74" s="144"/>
      <c r="O74" s="144"/>
      <c r="P74" s="144"/>
      <c r="Q74" s="140"/>
      <c r="R74" s="20">
        <f t="shared" si="11"/>
        <v>0</v>
      </c>
      <c r="S74" s="20">
        <f t="shared" si="9"/>
        <v>0</v>
      </c>
      <c r="T74" s="20">
        <f t="shared" si="10"/>
        <v>0</v>
      </c>
      <c r="U74" s="172"/>
      <c r="V74" s="172"/>
      <c r="W74" s="1"/>
      <c r="X74" s="1"/>
      <c r="Y74" s="1"/>
      <c r="Z74" s="1"/>
      <c r="AA74" s="1"/>
    </row>
    <row r="75" spans="1:71" ht="15.6">
      <c r="A75" s="156"/>
      <c r="B75" s="151"/>
      <c r="C75" s="17"/>
      <c r="D75" s="18"/>
      <c r="E75" s="107"/>
      <c r="F75" s="182"/>
      <c r="G75" s="142"/>
      <c r="H75" s="142"/>
      <c r="I75" s="142"/>
      <c r="J75" s="143"/>
      <c r="K75" s="143"/>
      <c r="L75" s="143"/>
      <c r="M75" s="144"/>
      <c r="N75" s="144"/>
      <c r="O75" s="144"/>
      <c r="P75" s="144"/>
      <c r="Q75" s="140"/>
      <c r="R75" s="20">
        <f t="shared" si="11"/>
        <v>0</v>
      </c>
      <c r="S75" s="20">
        <f t="shared" si="9"/>
        <v>0</v>
      </c>
      <c r="T75" s="20">
        <f t="shared" si="10"/>
        <v>0</v>
      </c>
      <c r="U75" s="172"/>
      <c r="V75" s="172"/>
      <c r="W75" s="1"/>
      <c r="X75" s="1"/>
      <c r="Y75" s="1"/>
      <c r="Z75" s="1"/>
      <c r="AA75" s="1"/>
    </row>
    <row r="76" spans="1:71" ht="15.6">
      <c r="A76" s="157"/>
      <c r="B76" s="17"/>
      <c r="C76" s="17"/>
      <c r="D76" s="18"/>
      <c r="E76" s="107"/>
      <c r="F76" s="107"/>
      <c r="G76" s="140"/>
      <c r="H76" s="141"/>
      <c r="I76" s="140"/>
      <c r="J76" s="140"/>
      <c r="K76" s="140"/>
      <c r="L76" s="140"/>
      <c r="M76" s="140"/>
      <c r="N76" s="140"/>
      <c r="O76" s="140"/>
      <c r="P76" s="140"/>
      <c r="Q76" s="19"/>
      <c r="R76" s="20">
        <f t="shared" si="11"/>
        <v>0</v>
      </c>
      <c r="S76" s="20">
        <f t="shared" si="9"/>
        <v>0</v>
      </c>
      <c r="T76" s="20">
        <f t="shared" si="10"/>
        <v>0</v>
      </c>
      <c r="U76" s="172"/>
      <c r="V76" s="172"/>
      <c r="W76" s="1"/>
      <c r="X76" s="1"/>
      <c r="Y76" s="1"/>
      <c r="Z76" s="1"/>
      <c r="AA76" s="1"/>
    </row>
    <row r="77" spans="1:71" ht="15.6">
      <c r="A77" s="156"/>
      <c r="B77" s="154" t="s">
        <v>119</v>
      </c>
      <c r="C77" s="21"/>
      <c r="D77" s="18"/>
      <c r="E77" s="107"/>
      <c r="F77" s="107"/>
      <c r="G77" s="19"/>
      <c r="H77" s="142">
        <v>2</v>
      </c>
      <c r="I77" s="142">
        <v>9</v>
      </c>
      <c r="J77" s="143">
        <v>11</v>
      </c>
      <c r="K77" s="143">
        <v>17</v>
      </c>
      <c r="L77" s="143">
        <v>20</v>
      </c>
      <c r="M77" s="144">
        <v>18</v>
      </c>
      <c r="N77" s="144">
        <v>25</v>
      </c>
      <c r="O77" s="144">
        <v>20</v>
      </c>
      <c r="P77" s="144">
        <v>20</v>
      </c>
      <c r="Q77" s="19"/>
      <c r="R77" s="20">
        <f t="shared" si="11"/>
        <v>59</v>
      </c>
      <c r="S77" s="20">
        <f t="shared" si="9"/>
        <v>83</v>
      </c>
      <c r="T77" s="20">
        <f t="shared" si="10"/>
        <v>142</v>
      </c>
      <c r="U77" s="172"/>
      <c r="V77" s="172"/>
      <c r="W77" s="1"/>
      <c r="X77" s="1"/>
      <c r="Y77" s="1"/>
      <c r="Z77" s="1"/>
      <c r="AA77" s="1"/>
    </row>
    <row r="78" spans="1:71" s="5" customFormat="1" ht="15.6">
      <c r="A78" s="156"/>
      <c r="B78" s="83" t="s">
        <v>120</v>
      </c>
      <c r="C78" s="83"/>
      <c r="D78" s="84"/>
      <c r="E78" s="84"/>
      <c r="F78" s="84"/>
      <c r="G78" s="122">
        <f t="shared" ref="G78:Q78" si="12">SUM(G52:G77)</f>
        <v>32.700000000000003</v>
      </c>
      <c r="H78" s="85">
        <f t="shared" si="12"/>
        <v>20.2</v>
      </c>
      <c r="I78" s="84">
        <f t="shared" si="12"/>
        <v>19.8</v>
      </c>
      <c r="J78" s="84">
        <f t="shared" si="12"/>
        <v>19.5</v>
      </c>
      <c r="K78" s="84">
        <f t="shared" si="12"/>
        <v>20</v>
      </c>
      <c r="L78" s="84">
        <f t="shared" si="12"/>
        <v>20</v>
      </c>
      <c r="M78" s="84">
        <f t="shared" si="12"/>
        <v>20.2</v>
      </c>
      <c r="N78" s="84">
        <f t="shared" si="12"/>
        <v>35.9</v>
      </c>
      <c r="O78" s="84">
        <f t="shared" si="12"/>
        <v>54.5</v>
      </c>
      <c r="P78" s="84">
        <f t="shared" si="12"/>
        <v>20</v>
      </c>
      <c r="Q78" s="84">
        <f t="shared" si="12"/>
        <v>0</v>
      </c>
      <c r="R78" s="79">
        <f>SUM(H78:L78)</f>
        <v>99.5</v>
      </c>
      <c r="S78" s="79">
        <f>SUM(M78:Q78)</f>
        <v>130.6</v>
      </c>
      <c r="T78" s="79">
        <f>SUM(R78+S78)</f>
        <v>230.1</v>
      </c>
      <c r="U78" s="173"/>
      <c r="V78" s="173"/>
      <c r="W78" s="1"/>
      <c r="X78" s="1"/>
      <c r="Y78" s="1"/>
      <c r="Z78" s="1"/>
      <c r="AA78" s="1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</row>
    <row r="79" spans="1:71" s="4" customFormat="1" ht="15.6">
      <c r="A79" s="156"/>
      <c r="B79" s="29" t="s">
        <v>94</v>
      </c>
      <c r="C79" s="29"/>
      <c r="D79" s="29"/>
      <c r="E79" s="29"/>
      <c r="F79" s="29"/>
      <c r="G79" s="115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170"/>
      <c r="V79" s="170"/>
      <c r="W79" s="1"/>
      <c r="X79" s="1"/>
      <c r="Y79" s="1"/>
      <c r="Z79" s="1"/>
      <c r="AA79" s="1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71" ht="15.6">
      <c r="A80" s="157"/>
      <c r="B80" s="88" t="s">
        <v>95</v>
      </c>
      <c r="C80" s="65"/>
      <c r="D80" s="66"/>
      <c r="E80" s="113"/>
      <c r="F80" s="113"/>
      <c r="G80" s="69">
        <v>0</v>
      </c>
      <c r="H80" s="68">
        <v>0</v>
      </c>
      <c r="I80" s="69">
        <v>0</v>
      </c>
      <c r="J80" s="69">
        <v>0</v>
      </c>
      <c r="K80" s="68">
        <v>0</v>
      </c>
      <c r="L80" s="69">
        <v>0</v>
      </c>
      <c r="M80" s="69">
        <v>0</v>
      </c>
      <c r="N80" s="69">
        <v>0</v>
      </c>
      <c r="O80" s="69">
        <v>0</v>
      </c>
      <c r="P80" s="69">
        <v>0</v>
      </c>
      <c r="Q80" s="69">
        <v>0</v>
      </c>
      <c r="R80" s="20"/>
      <c r="S80" s="20"/>
      <c r="T80" s="28"/>
      <c r="U80" s="169"/>
      <c r="V80" s="169"/>
      <c r="W80" s="1"/>
      <c r="X80" s="1"/>
      <c r="Y80" s="1"/>
      <c r="Z80" s="1"/>
      <c r="AA80" s="1"/>
    </row>
    <row r="81" spans="1:294" s="5" customFormat="1" ht="15.6">
      <c r="A81" s="157"/>
      <c r="B81" s="11" t="s">
        <v>121</v>
      </c>
      <c r="C81" s="80"/>
      <c r="D81" s="23"/>
      <c r="E81" s="23"/>
      <c r="F81" s="23"/>
      <c r="G81" s="123">
        <f>G78-(-G80*G78)</f>
        <v>32.700000000000003</v>
      </c>
      <c r="H81" s="102">
        <f t="shared" ref="H81" si="13">H78-(-H80*H78)</f>
        <v>20.2</v>
      </c>
      <c r="I81" s="97">
        <f t="shared" ref="I81" si="14">I78-(-I80*I78)</f>
        <v>19.8</v>
      </c>
      <c r="J81" s="97">
        <f t="shared" ref="J81" si="15">J78-(-J80*J78)</f>
        <v>19.5</v>
      </c>
      <c r="K81" s="102">
        <f t="shared" ref="K81" si="16">K78-(-K80*K78)</f>
        <v>20</v>
      </c>
      <c r="L81" s="97">
        <f t="shared" ref="L81" si="17">L78-(-L80*L78)</f>
        <v>20</v>
      </c>
      <c r="M81" s="97">
        <f t="shared" ref="M81" si="18">M78-(-M80*M78)</f>
        <v>20.2</v>
      </c>
      <c r="N81" s="102">
        <f t="shared" ref="N81" si="19">N78-(-N80*N78)</f>
        <v>35.9</v>
      </c>
      <c r="O81" s="102">
        <f t="shared" ref="O81" si="20">O78-(-O80*O78)</f>
        <v>54.5</v>
      </c>
      <c r="P81" s="97">
        <f t="shared" ref="P81" si="21">P78-(-P80*P78)</f>
        <v>20</v>
      </c>
      <c r="Q81" s="98">
        <f t="shared" ref="Q81" si="22">Q78-(-Q80*Q78)</f>
        <v>0</v>
      </c>
      <c r="R81" s="22">
        <f>SUM(H81:L81)</f>
        <v>99.5</v>
      </c>
      <c r="S81" s="99">
        <f>SUM(M81:Q81)</f>
        <v>130.6</v>
      </c>
      <c r="T81" s="22">
        <f>SUM(R81+S81)</f>
        <v>230.1</v>
      </c>
      <c r="U81" s="171"/>
      <c r="V81" s="171"/>
      <c r="W81" s="63"/>
      <c r="X81" s="1"/>
      <c r="Y81" s="1"/>
      <c r="Z81" s="1"/>
      <c r="AA81" s="1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</row>
    <row r="82" spans="1:294">
      <c r="A82" s="157"/>
      <c r="G82" s="103"/>
      <c r="H82" s="103"/>
      <c r="K82" s="4"/>
      <c r="L82" s="103"/>
      <c r="M82" s="103"/>
      <c r="R82" s="100"/>
    </row>
    <row r="83" spans="1:294" s="10" customFormat="1" ht="21.6" customHeight="1">
      <c r="A83" s="157"/>
      <c r="B83" s="120" t="s">
        <v>122</v>
      </c>
      <c r="C83" s="83"/>
      <c r="D83" s="86"/>
      <c r="E83" s="108"/>
      <c r="F83" s="108"/>
      <c r="G83" s="126">
        <f t="shared" ref="G83:Q83" si="23">G48+G81</f>
        <v>89.4</v>
      </c>
      <c r="H83" s="116">
        <f t="shared" si="23"/>
        <v>115.15</v>
      </c>
      <c r="I83" s="116">
        <f t="shared" si="23"/>
        <v>33.799999999999997</v>
      </c>
      <c r="J83" s="130">
        <f t="shared" si="23"/>
        <v>24.5</v>
      </c>
      <c r="K83" s="116">
        <f t="shared" si="23"/>
        <v>23</v>
      </c>
      <c r="L83" s="116">
        <f t="shared" si="23"/>
        <v>25</v>
      </c>
      <c r="M83" s="116">
        <f t="shared" si="23"/>
        <v>20.2</v>
      </c>
      <c r="N83" s="116">
        <f t="shared" si="23"/>
        <v>35.9</v>
      </c>
      <c r="O83" s="116">
        <f t="shared" si="23"/>
        <v>54.5</v>
      </c>
      <c r="P83" s="116">
        <f t="shared" si="23"/>
        <v>20</v>
      </c>
      <c r="Q83" s="96">
        <f t="shared" si="23"/>
        <v>0</v>
      </c>
      <c r="R83" s="87">
        <f>SUM(H83:L83)</f>
        <v>221.45</v>
      </c>
      <c r="S83" s="87">
        <f>SUM(M83:Q83)</f>
        <v>130.6</v>
      </c>
      <c r="T83" s="87">
        <f>R83+S83</f>
        <v>352.04999999999995</v>
      </c>
      <c r="U83" s="174"/>
      <c r="V83" s="174"/>
      <c r="W83" s="1"/>
      <c r="X83" s="1"/>
      <c r="Y83" s="1"/>
      <c r="Z83" s="1"/>
      <c r="AA83" s="1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  <c r="IX83" s="9"/>
      <c r="IY83" s="9"/>
      <c r="IZ83" s="9"/>
      <c r="JA83" s="9"/>
      <c r="JB83" s="9"/>
      <c r="JC83" s="9"/>
      <c r="JD83" s="9"/>
      <c r="JE83" s="9"/>
      <c r="JF83" s="9"/>
      <c r="JG83" s="9"/>
      <c r="JH83" s="9"/>
      <c r="JI83" s="9"/>
      <c r="JJ83" s="9"/>
      <c r="JK83" s="9"/>
      <c r="JL83" s="9"/>
      <c r="JM83" s="9"/>
      <c r="JN83" s="9"/>
      <c r="JO83" s="9"/>
      <c r="JP83" s="9"/>
      <c r="JQ83" s="9"/>
      <c r="JR83" s="9"/>
      <c r="JS83" s="9"/>
      <c r="JT83" s="9"/>
      <c r="JU83" s="9"/>
      <c r="JV83" s="9"/>
      <c r="JW83" s="9"/>
      <c r="JX83" s="9"/>
      <c r="JY83" s="9"/>
      <c r="JZ83" s="9"/>
      <c r="KA83" s="9"/>
      <c r="KB83" s="9"/>
      <c r="KC83" s="9"/>
      <c r="KD83" s="9"/>
      <c r="KE83" s="9"/>
      <c r="KF83" s="9"/>
      <c r="KG83" s="9"/>
      <c r="KH83" s="9"/>
    </row>
    <row r="84" spans="1:294" s="9" customFormat="1" ht="21.6" customHeight="1">
      <c r="A84" s="157"/>
      <c r="B84" s="215" t="s">
        <v>123</v>
      </c>
      <c r="C84" s="216"/>
      <c r="D84" s="73"/>
      <c r="E84" s="109"/>
      <c r="F84" s="109"/>
      <c r="G84" s="127">
        <f t="shared" ref="G84:Q84" si="24">IF(G83,G88/G83-1,0)*-1</f>
        <v>1</v>
      </c>
      <c r="H84" s="74">
        <f t="shared" si="24"/>
        <v>1</v>
      </c>
      <c r="I84" s="75">
        <f t="shared" si="24"/>
        <v>1</v>
      </c>
      <c r="J84" s="75">
        <f t="shared" si="24"/>
        <v>1</v>
      </c>
      <c r="K84" s="75">
        <f t="shared" si="24"/>
        <v>1</v>
      </c>
      <c r="L84" s="75">
        <f t="shared" si="24"/>
        <v>1</v>
      </c>
      <c r="M84" s="75">
        <f t="shared" si="24"/>
        <v>1</v>
      </c>
      <c r="N84" s="75">
        <f t="shared" si="24"/>
        <v>1</v>
      </c>
      <c r="O84" s="75">
        <f t="shared" si="24"/>
        <v>1</v>
      </c>
      <c r="P84" s="75">
        <f t="shared" si="24"/>
        <v>1</v>
      </c>
      <c r="Q84" s="75">
        <f t="shared" si="24"/>
        <v>0</v>
      </c>
      <c r="R84" s="76">
        <f>SUM(H84:L84)/5</f>
        <v>1</v>
      </c>
      <c r="S84" s="77">
        <f>SUM(M84:Q84)/5</f>
        <v>0.8</v>
      </c>
      <c r="T84" s="78">
        <f>SUM(H84:Q84)/10</f>
        <v>0.9</v>
      </c>
      <c r="U84" s="175"/>
      <c r="V84" s="175"/>
      <c r="W84" s="1"/>
      <c r="X84" s="1"/>
      <c r="Y84" s="1"/>
      <c r="Z84" s="1"/>
      <c r="AA84" s="1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</row>
    <row r="85" spans="1:294" s="9" customFormat="1" ht="15.6">
      <c r="A85" s="157"/>
      <c r="B85" s="52"/>
      <c r="C85" s="52"/>
      <c r="D85" s="70"/>
      <c r="E85" s="132"/>
      <c r="F85" s="132"/>
      <c r="G85" s="11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27"/>
      <c r="S85" s="55"/>
      <c r="T85" s="27"/>
      <c r="U85" s="27"/>
      <c r="V85" s="27"/>
      <c r="W85" s="27"/>
      <c r="X85" s="27"/>
      <c r="Y85" s="27"/>
      <c r="Z85" s="27"/>
      <c r="AA85" s="27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</row>
    <row r="86" spans="1:294" s="3" customFormat="1" ht="15.6">
      <c r="A86" s="157"/>
      <c r="B86" s="54"/>
      <c r="C86" s="54"/>
      <c r="D86" s="53"/>
      <c r="E86" s="53"/>
      <c r="F86" s="53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294" s="10" customFormat="1" ht="21.75" customHeight="1">
      <c r="A87" s="157"/>
      <c r="B87" s="188" t="s">
        <v>124</v>
      </c>
      <c r="C87" s="188" t="s">
        <v>125</v>
      </c>
      <c r="D87" s="188" t="s">
        <v>125</v>
      </c>
      <c r="E87" s="188" t="s">
        <v>125</v>
      </c>
      <c r="F87" s="188" t="s">
        <v>125</v>
      </c>
      <c r="G87" s="189">
        <v>2023</v>
      </c>
      <c r="H87" s="188">
        <v>2024</v>
      </c>
      <c r="I87" s="188">
        <v>2025</v>
      </c>
      <c r="J87" s="188">
        <v>2026</v>
      </c>
      <c r="K87" s="188">
        <v>2027</v>
      </c>
      <c r="L87" s="188">
        <v>2028</v>
      </c>
      <c r="M87" s="188">
        <v>2029</v>
      </c>
      <c r="N87" s="188">
        <v>2030</v>
      </c>
      <c r="O87" s="188">
        <v>2031</v>
      </c>
      <c r="P87" s="188">
        <v>2032</v>
      </c>
      <c r="Q87" s="188">
        <v>2033</v>
      </c>
      <c r="R87" s="190" t="s">
        <v>126</v>
      </c>
      <c r="S87" s="190" t="s">
        <v>127</v>
      </c>
      <c r="T87" s="190" t="s">
        <v>128</v>
      </c>
      <c r="U87" s="26"/>
      <c r="V87" s="26"/>
      <c r="W87" s="26"/>
      <c r="X87" s="26"/>
      <c r="Y87" s="26"/>
      <c r="Z87" s="26"/>
      <c r="AA87" s="26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  <c r="IX87" s="9"/>
      <c r="IY87" s="9"/>
      <c r="IZ87" s="9"/>
      <c r="JA87" s="9"/>
      <c r="JB87" s="9"/>
      <c r="JC87" s="9"/>
      <c r="JD87" s="9"/>
      <c r="JE87" s="9"/>
      <c r="JF87" s="9"/>
      <c r="JG87" s="9"/>
      <c r="JH87" s="9"/>
      <c r="JI87" s="9"/>
      <c r="JJ87" s="9"/>
      <c r="JK87" s="9"/>
      <c r="JL87" s="9"/>
      <c r="JM87" s="9"/>
      <c r="JN87" s="9"/>
      <c r="JO87" s="9"/>
      <c r="JP87" s="9"/>
      <c r="JQ87" s="9"/>
      <c r="JR87" s="9"/>
      <c r="JS87" s="9"/>
      <c r="JT87" s="9"/>
      <c r="JU87" s="9"/>
      <c r="JV87" s="9"/>
      <c r="JW87" s="9"/>
      <c r="JX87" s="9"/>
      <c r="JY87" s="9"/>
      <c r="JZ87" s="9"/>
      <c r="KA87" s="9"/>
      <c r="KB87" s="9"/>
      <c r="KC87" s="9"/>
      <c r="KD87" s="9"/>
      <c r="KE87" s="9"/>
      <c r="KF87" s="9"/>
      <c r="KG87" s="9"/>
      <c r="KH87" s="9"/>
    </row>
    <row r="88" spans="1:294" s="10" customFormat="1" ht="15.6">
      <c r="A88" s="157"/>
      <c r="B88" s="92" t="s">
        <v>129</v>
      </c>
      <c r="C88" s="67"/>
      <c r="D88" s="67"/>
      <c r="E88" s="67"/>
      <c r="F88" s="112"/>
      <c r="G88" s="117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61">
        <f>SUM(H88:L88)</f>
        <v>0</v>
      </c>
      <c r="S88" s="25">
        <f>SUM(M88:Q88)</f>
        <v>0</v>
      </c>
      <c r="T88" s="25">
        <f>SUM(R88+S88)</f>
        <v>0</v>
      </c>
      <c r="U88" s="176"/>
      <c r="V88" s="176"/>
      <c r="W88" s="27"/>
      <c r="X88" s="27"/>
      <c r="Y88" s="27"/>
      <c r="Z88" s="27"/>
      <c r="AA88" s="27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  <c r="IX88" s="9"/>
      <c r="IY88" s="9"/>
      <c r="IZ88" s="9"/>
      <c r="JA88" s="9"/>
      <c r="JB88" s="9"/>
      <c r="JC88" s="9"/>
      <c r="JD88" s="9"/>
      <c r="JE88" s="9"/>
      <c r="JF88" s="9"/>
      <c r="JG88" s="9"/>
      <c r="JH88" s="9"/>
      <c r="JI88" s="9"/>
      <c r="JJ88" s="9"/>
      <c r="JK88" s="9"/>
      <c r="JL88" s="9"/>
      <c r="JM88" s="9"/>
      <c r="JN88" s="9"/>
      <c r="JO88" s="9"/>
      <c r="JP88" s="9"/>
      <c r="JQ88" s="9"/>
      <c r="JR88" s="9"/>
      <c r="JS88" s="9"/>
      <c r="JT88" s="9"/>
      <c r="JU88" s="9"/>
      <c r="JV88" s="9"/>
      <c r="JW88" s="9"/>
      <c r="JX88" s="9"/>
      <c r="JY88" s="9"/>
      <c r="JZ88" s="9"/>
      <c r="KA88" s="9"/>
      <c r="KB88" s="9"/>
      <c r="KC88" s="9"/>
      <c r="KD88" s="9"/>
      <c r="KE88" s="9"/>
      <c r="KF88" s="9"/>
      <c r="KG88" s="9"/>
      <c r="KH88" s="9"/>
    </row>
    <row r="89" spans="1:294" s="9" customFormat="1" ht="15.6">
      <c r="A89" s="157"/>
      <c r="B89" s="49"/>
      <c r="C89" s="49"/>
      <c r="D89" s="50"/>
      <c r="E89" s="8"/>
      <c r="F89" s="8"/>
      <c r="G89" s="110"/>
      <c r="H89" s="110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27"/>
      <c r="X89" s="27"/>
      <c r="Y89" s="27"/>
      <c r="Z89" s="27"/>
      <c r="AA89" s="27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</row>
    <row r="90" spans="1:294" s="9" customFormat="1" ht="15.6">
      <c r="A90" s="157"/>
      <c r="B90" s="49"/>
      <c r="C90" s="49"/>
      <c r="D90" s="50"/>
      <c r="E90" s="8"/>
      <c r="F90" s="8"/>
      <c r="G90" s="111"/>
      <c r="H90" s="111"/>
      <c r="I90" s="51"/>
      <c r="J90" s="51"/>
      <c r="K90" s="51"/>
      <c r="L90" s="51"/>
      <c r="M90" s="51"/>
      <c r="N90" s="51"/>
      <c r="O90" s="51"/>
      <c r="P90" s="51"/>
      <c r="Q90" s="51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</row>
    <row r="91" spans="1:294" s="7" customFormat="1" ht="30.75" customHeight="1">
      <c r="A91" s="157"/>
      <c r="B91" s="185" t="s">
        <v>130</v>
      </c>
      <c r="C91" s="185" t="s">
        <v>125</v>
      </c>
      <c r="D91" s="185" t="s">
        <v>125</v>
      </c>
      <c r="E91" s="185" t="s">
        <v>125</v>
      </c>
      <c r="F91" s="185" t="s">
        <v>125</v>
      </c>
      <c r="G91" s="186">
        <v>2023</v>
      </c>
      <c r="H91" s="185">
        <v>2024</v>
      </c>
      <c r="I91" s="185">
        <v>2025</v>
      </c>
      <c r="J91" s="185">
        <v>2026</v>
      </c>
      <c r="K91" s="185">
        <v>2027</v>
      </c>
      <c r="L91" s="185">
        <v>2028</v>
      </c>
      <c r="M91" s="185">
        <v>2029</v>
      </c>
      <c r="N91" s="185">
        <v>2030</v>
      </c>
      <c r="O91" s="185">
        <v>2031</v>
      </c>
      <c r="P91" s="185">
        <v>2032</v>
      </c>
      <c r="Q91" s="185">
        <v>2033</v>
      </c>
      <c r="R91" s="187" t="s">
        <v>131</v>
      </c>
      <c r="S91" s="187" t="s">
        <v>132</v>
      </c>
      <c r="T91" s="187" t="s">
        <v>133</v>
      </c>
      <c r="U91" s="177"/>
      <c r="V91" s="177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294" ht="15.6">
      <c r="A92" s="157"/>
      <c r="B92" s="65" t="s">
        <v>134</v>
      </c>
      <c r="C92" s="65"/>
      <c r="D92" s="66"/>
      <c r="E92" s="113"/>
      <c r="F92" s="113"/>
      <c r="G92" s="19">
        <v>38.357999999999997</v>
      </c>
      <c r="H92" s="59">
        <v>51</v>
      </c>
      <c r="I92" s="19">
        <v>58</v>
      </c>
      <c r="J92" s="19">
        <v>62</v>
      </c>
      <c r="K92" s="19">
        <v>63</v>
      </c>
      <c r="L92" s="19">
        <v>57</v>
      </c>
      <c r="M92" s="19">
        <v>45</v>
      </c>
      <c r="N92" s="59">
        <v>47</v>
      </c>
      <c r="O92" s="19">
        <v>51</v>
      </c>
      <c r="P92" s="19">
        <v>48</v>
      </c>
      <c r="Q92" s="19">
        <v>49</v>
      </c>
      <c r="R92" s="101">
        <f>SUM(H92:L92)</f>
        <v>291</v>
      </c>
      <c r="S92" s="20">
        <f>SUM(M92:Q92)</f>
        <v>240</v>
      </c>
      <c r="T92" s="20">
        <f>SUM(R92:S92)</f>
        <v>531</v>
      </c>
      <c r="U92" s="172"/>
      <c r="V92" s="172"/>
      <c r="W92" s="1"/>
      <c r="X92" s="1"/>
      <c r="Y92" s="1"/>
      <c r="Z92" s="1"/>
      <c r="AA92" s="1"/>
    </row>
    <row r="93" spans="1:294" ht="15.6">
      <c r="A93" s="157"/>
      <c r="B93" s="65" t="s">
        <v>135</v>
      </c>
      <c r="C93" s="65"/>
      <c r="D93" s="66"/>
      <c r="E93" s="113"/>
      <c r="F93" s="113"/>
      <c r="G93" s="19">
        <v>0</v>
      </c>
      <c r="H93" s="59">
        <v>0</v>
      </c>
      <c r="I93" s="19">
        <v>0</v>
      </c>
      <c r="J93" s="19">
        <v>0</v>
      </c>
      <c r="K93" s="59">
        <v>0</v>
      </c>
      <c r="L93" s="19">
        <v>0</v>
      </c>
      <c r="M93" s="19">
        <v>0</v>
      </c>
      <c r="N93" s="59">
        <v>0</v>
      </c>
      <c r="O93" s="19">
        <v>0</v>
      </c>
      <c r="P93" s="19">
        <v>0</v>
      </c>
      <c r="Q93" s="19">
        <v>0</v>
      </c>
      <c r="R93" s="101">
        <f>SUM(H93:L93)</f>
        <v>0</v>
      </c>
      <c r="S93" s="20">
        <f>SUM(M93:Q93)</f>
        <v>0</v>
      </c>
      <c r="T93" s="20">
        <f t="shared" ref="T93" si="25">SUM(R93:S93)</f>
        <v>0</v>
      </c>
      <c r="U93" s="172"/>
      <c r="V93" s="172"/>
      <c r="W93" s="1"/>
      <c r="X93" s="1"/>
      <c r="Y93" s="1"/>
      <c r="Z93" s="1"/>
      <c r="AA93" s="1"/>
    </row>
    <row r="94" spans="1:294" ht="15.6">
      <c r="A94" s="157"/>
      <c r="B94" s="65" t="s">
        <v>136</v>
      </c>
      <c r="C94" s="65"/>
      <c r="D94" s="66"/>
      <c r="E94" s="113"/>
      <c r="F94" s="113"/>
      <c r="G94" s="19">
        <v>0</v>
      </c>
      <c r="H94" s="5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01">
        <f>SUM(H94:L94)</f>
        <v>0</v>
      </c>
      <c r="S94" s="20">
        <f>SUM(M94:Q94)</f>
        <v>0</v>
      </c>
      <c r="T94" s="20">
        <f>SUM(R94:S94)</f>
        <v>0</v>
      </c>
      <c r="U94" s="172"/>
      <c r="V94" s="172"/>
      <c r="W94" s="1"/>
      <c r="X94" s="1"/>
      <c r="Y94" s="1"/>
      <c r="Z94" s="1"/>
      <c r="AA94" s="1"/>
    </row>
    <row r="95" spans="1:294" ht="16.5" customHeight="1">
      <c r="A95" s="157"/>
      <c r="B95" s="24" t="s">
        <v>137</v>
      </c>
      <c r="C95" s="62"/>
      <c r="D95" s="56"/>
      <c r="E95" s="56"/>
      <c r="F95" s="183"/>
      <c r="G95" s="128">
        <f>G92+G93+G94</f>
        <v>38.357999999999997</v>
      </c>
      <c r="H95" s="61">
        <f t="shared" ref="H95:Q95" si="26">H92+H93+H94</f>
        <v>51</v>
      </c>
      <c r="I95" s="25">
        <f t="shared" si="26"/>
        <v>58</v>
      </c>
      <c r="J95" s="25">
        <f t="shared" si="26"/>
        <v>62</v>
      </c>
      <c r="K95" s="25">
        <f t="shared" si="26"/>
        <v>63</v>
      </c>
      <c r="L95" s="25">
        <f t="shared" si="26"/>
        <v>57</v>
      </c>
      <c r="M95" s="25">
        <f t="shared" si="26"/>
        <v>45</v>
      </c>
      <c r="N95" s="25">
        <f t="shared" si="26"/>
        <v>47</v>
      </c>
      <c r="O95" s="25">
        <f t="shared" si="26"/>
        <v>51</v>
      </c>
      <c r="P95" s="25">
        <f t="shared" si="26"/>
        <v>48</v>
      </c>
      <c r="Q95" s="25">
        <f t="shared" si="26"/>
        <v>49</v>
      </c>
      <c r="R95" s="25">
        <f>SUM(R92:R94)</f>
        <v>291</v>
      </c>
      <c r="S95" s="25">
        <f>SUM(S92:S94)</f>
        <v>240</v>
      </c>
      <c r="T95" s="25">
        <f>SUM(T92:T94)</f>
        <v>531</v>
      </c>
      <c r="U95" s="176"/>
      <c r="V95" s="176"/>
      <c r="W95" s="1"/>
      <c r="X95" s="1"/>
      <c r="Y95" s="1"/>
      <c r="Z95" s="1"/>
      <c r="AA95" s="1"/>
    </row>
    <row r="103" spans="1:17" ht="15.6">
      <c r="B103" s="15"/>
      <c r="C103" s="15"/>
      <c r="D103" s="31"/>
      <c r="E103" s="30"/>
      <c r="F103" s="30"/>
      <c r="G103" s="31"/>
      <c r="H103" s="32"/>
      <c r="I103" s="32"/>
      <c r="J103" s="32"/>
      <c r="K103" s="32"/>
      <c r="L103" s="33"/>
    </row>
    <row r="106" spans="1:17" s="15" customFormat="1">
      <c r="A106" s="158"/>
    </row>
    <row r="111" spans="1:17" s="1" customFormat="1" ht="15.6">
      <c r="A111" s="155"/>
      <c r="B111" s="12"/>
      <c r="C111" s="12"/>
      <c r="D111" s="12"/>
      <c r="E111" s="13"/>
      <c r="F111" s="13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s="1" customFormat="1" ht="15.6">
      <c r="A112" s="155"/>
      <c r="B112" s="12"/>
      <c r="C112" s="12"/>
    </row>
  </sheetData>
  <autoFilter ref="A14:U49" xr:uid="{00000000-0001-0000-0000-000000000000}"/>
  <mergeCells count="9">
    <mergeCell ref="U40:U41"/>
    <mergeCell ref="B84:C84"/>
    <mergeCell ref="B45:C45"/>
    <mergeCell ref="C9:D9"/>
    <mergeCell ref="C3:G3"/>
    <mergeCell ref="C4:G4"/>
    <mergeCell ref="C5:G5"/>
    <mergeCell ref="C6:G6"/>
    <mergeCell ref="B49:C49"/>
  </mergeCells>
  <hyperlinks>
    <hyperlink ref="S3" r:id="rId1" xr:uid="{EA0B06ED-B4C0-4A8A-8FF3-EF3AF864C4EF}"/>
    <hyperlink ref="C5:G5" r:id="rId2" display="linda.rudenwall@sparvagen.goteborg.se" xr:uid="{AEFD224E-ACCF-479E-B483-1A702BC3DA67}"/>
  </hyperlinks>
  <pageMargins left="0.7" right="0.7" top="0.75" bottom="0.75" header="0.3" footer="0.3"/>
  <pageSetup paperSize="8" fitToWidth="0" fitToHeight="0" orientation="landscape" r:id="rId3"/>
  <ignoredErrors>
    <ignoredError sqref="I45:Q45 G78:Q78 R93:S94 R52:S52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A592-8747-4EFB-B173-91E500B25B6D}">
  <dimension ref="A1:B7"/>
  <sheetViews>
    <sheetView workbookViewId="0">
      <selection activeCell="D35" sqref="D35"/>
    </sheetView>
  </sheetViews>
  <sheetFormatPr defaultRowHeight="14.45"/>
  <cols>
    <col min="2" max="2" width="10.140625" bestFit="1" customWidth="1"/>
  </cols>
  <sheetData>
    <row r="1" spans="1:2">
      <c r="A1" t="s">
        <v>138</v>
      </c>
      <c r="B1" t="s">
        <v>139</v>
      </c>
    </row>
    <row r="2" spans="1:2">
      <c r="A2" t="s">
        <v>140</v>
      </c>
      <c r="B2">
        <v>5</v>
      </c>
    </row>
    <row r="3" spans="1:2">
      <c r="A3" t="s">
        <v>141</v>
      </c>
      <c r="B3">
        <v>8</v>
      </c>
    </row>
    <row r="4" spans="1:2">
      <c r="B4">
        <v>10</v>
      </c>
    </row>
    <row r="5" spans="1:2">
      <c r="B5">
        <v>15</v>
      </c>
    </row>
    <row r="6" spans="1:2">
      <c r="B6">
        <v>20</v>
      </c>
    </row>
    <row r="7" spans="1:2">
      <c r="B7">
        <v>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6AD431AC1C5E419A5CC19EF11653C7" ma:contentTypeVersion="11" ma:contentTypeDescription="Skapa ett nytt dokument." ma:contentTypeScope="" ma:versionID="270e626bcb786070579f90d77377e075">
  <xsd:schema xmlns:xsd="http://www.w3.org/2001/XMLSchema" xmlns:xs="http://www.w3.org/2001/XMLSchema" xmlns:p="http://schemas.microsoft.com/office/2006/metadata/properties" xmlns:ns2="d4ab37c0-f16b-4663-bcb3-4acc59a49e4b" xmlns:ns3="ffcdd43c-4a88-4c51-be5f-9f29004498e9" targetNamespace="http://schemas.microsoft.com/office/2006/metadata/properties" ma:root="true" ma:fieldsID="98373323f68697625bb4bc7fd500e1eb" ns2:_="" ns3:_="">
    <xsd:import namespace="d4ab37c0-f16b-4663-bcb3-4acc59a49e4b"/>
    <xsd:import namespace="ffcdd43c-4a88-4c51-be5f-9f2900449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b37c0-f16b-4663-bcb3-4acc59a49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d43c-4a88-4c51-be5f-9f29004498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CBE195-3C3C-4104-9820-98BEECC12BFE}"/>
</file>

<file path=customXml/itemProps2.xml><?xml version="1.0" encoding="utf-8"?>
<ds:datastoreItem xmlns:ds="http://schemas.openxmlformats.org/officeDocument/2006/customXml" ds:itemID="{E1C0F7FB-3260-4CF5-BF8E-D6A6D7AF4A88}"/>
</file>

<file path=customXml/itemProps3.xml><?xml version="1.0" encoding="utf-8"?>
<ds:datastoreItem xmlns:ds="http://schemas.openxmlformats.org/officeDocument/2006/customXml" ds:itemID="{31AA1BD0-AC8D-4E3B-B356-77E9E0F2E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Göteborgs stad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malkal1001</dc:creator>
  <cp:keywords/>
  <dc:description/>
  <cp:lastModifiedBy/>
  <cp:revision/>
  <dcterms:created xsi:type="dcterms:W3CDTF">2014-10-29T08:16:18Z</dcterms:created>
  <dcterms:modified xsi:type="dcterms:W3CDTF">2022-10-19T16:22:21Z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0x010100306AD431AC1C5E419A5CC19EF11653C7</vt:lpwstr>
  </property>
</Properties>
</file>