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hidePivotFieldList="1"/>
  <mc:AlternateContent xmlns:mc="http://schemas.openxmlformats.org/markup-compatibility/2006">
    <mc:Choice Requires="x15">
      <x15ac:absPath xmlns:x15ac="http://schemas.microsoft.com/office/spreadsheetml/2010/11/ac" url="https://goteborgonline.sharepoint.com/sites/Grundskola-Stod-GoteborgsGrundsarskolor/Delade dokument/MIRA modellen/Utbildningsmaterial/Matris excel och hanteringsanvisningar/"/>
    </mc:Choice>
  </mc:AlternateContent>
  <xr:revisionPtr revIDLastSave="0" documentId="8_{070C1A90-C375-4DD5-A483-44A6B9676216}" xr6:coauthVersionLast="47" xr6:coauthVersionMax="47" xr10:uidLastSave="{00000000-0000-0000-0000-000000000000}"/>
  <bookViews>
    <workbookView xWindow="-110" yWindow="-110" windowWidth="19420" windowHeight="10420" activeTab="3" xr2:uid="{00000000-000D-0000-FFFF-FFFF00000000}"/>
  </bookViews>
  <sheets>
    <sheet name="Exempel" sheetId="1" r:id="rId1"/>
    <sheet name="Blad1" sheetId="5" r:id="rId2"/>
    <sheet name="Tom mall" sheetId="4" r:id="rId3"/>
    <sheet name="Hanteringsanvisningar matrisen" sheetId="6" r:id="rId4"/>
    <sheet name="Blad2" sheetId="2" state="hidden" r:id="rId5"/>
  </sheets>
  <definedNames>
    <definedName name="KU">Blad2!$A$1:$A$4</definedName>
    <definedName name="utveckling">Blad2!$A$1:$A$9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5" i="4" l="1"/>
  <c r="Z35" i="4"/>
  <c r="T36" i="4" l="1"/>
  <c r="T37" i="4"/>
  <c r="T38" i="4"/>
  <c r="T39" i="4"/>
  <c r="C35" i="4" l="1"/>
  <c r="D35" i="4"/>
  <c r="E35" i="4"/>
  <c r="F35" i="4"/>
  <c r="G35" i="4"/>
  <c r="H35" i="4"/>
  <c r="I35" i="4"/>
  <c r="J35" i="4"/>
  <c r="K35" i="4"/>
  <c r="L35" i="4"/>
  <c r="M35" i="4"/>
  <c r="O35" i="4"/>
  <c r="P35" i="4"/>
  <c r="Q35" i="4"/>
  <c r="S35" i="4"/>
  <c r="C36" i="4"/>
  <c r="D36" i="4"/>
  <c r="E36" i="4"/>
  <c r="F36" i="4"/>
  <c r="G36" i="4"/>
  <c r="H36" i="4"/>
  <c r="I36" i="4"/>
  <c r="J36" i="4"/>
  <c r="K36" i="4"/>
  <c r="L36" i="4"/>
  <c r="M36" i="4"/>
  <c r="O36" i="4"/>
  <c r="P36" i="4"/>
  <c r="Q36" i="4"/>
  <c r="R36" i="4"/>
  <c r="S36" i="4"/>
  <c r="C37" i="4"/>
  <c r="D37" i="4"/>
  <c r="E37" i="4"/>
  <c r="F37" i="4"/>
  <c r="G37" i="4"/>
  <c r="H37" i="4"/>
  <c r="I37" i="4"/>
  <c r="J37" i="4"/>
  <c r="K37" i="4"/>
  <c r="L37" i="4"/>
  <c r="M37" i="4"/>
  <c r="O37" i="4"/>
  <c r="P37" i="4"/>
  <c r="Q37" i="4"/>
  <c r="R37" i="4"/>
  <c r="S37" i="4"/>
  <c r="C38" i="4"/>
  <c r="D38" i="4"/>
  <c r="E38" i="4"/>
  <c r="F38" i="4"/>
  <c r="G38" i="4"/>
  <c r="H38" i="4"/>
  <c r="I38" i="4"/>
  <c r="J38" i="4"/>
  <c r="K38" i="4"/>
  <c r="L38" i="4"/>
  <c r="M38" i="4"/>
  <c r="O38" i="4"/>
  <c r="P38" i="4"/>
  <c r="Q38" i="4"/>
  <c r="R38" i="4"/>
  <c r="S38" i="4"/>
  <c r="C39" i="4"/>
  <c r="D39" i="4"/>
  <c r="E39" i="4"/>
  <c r="F39" i="4"/>
  <c r="G39" i="4"/>
  <c r="H39" i="4"/>
  <c r="I39" i="4"/>
  <c r="J39" i="4"/>
  <c r="K39" i="4"/>
  <c r="L39" i="4"/>
  <c r="M39" i="4"/>
  <c r="O39" i="4"/>
  <c r="P39" i="4"/>
  <c r="Q39" i="4"/>
  <c r="R39" i="4"/>
  <c r="S39" i="4"/>
  <c r="Y36" i="4" l="1"/>
  <c r="Y37" i="4"/>
  <c r="Y39" i="4"/>
  <c r="Y38" i="4"/>
  <c r="X36" i="4"/>
  <c r="X37" i="4"/>
  <c r="X39" i="4"/>
  <c r="X38" i="4"/>
  <c r="U36" i="4"/>
  <c r="U37" i="4"/>
  <c r="U38" i="4"/>
  <c r="U39" i="4"/>
  <c r="V36" i="4"/>
  <c r="V37" i="4"/>
  <c r="V38" i="4"/>
  <c r="V39" i="4"/>
  <c r="W36" i="4"/>
  <c r="W37" i="4"/>
  <c r="W39" i="4"/>
  <c r="W38" i="4"/>
  <c r="X35" i="4"/>
  <c r="U35" i="4"/>
  <c r="Y35" i="4"/>
  <c r="V35" i="4"/>
  <c r="Z38" i="4"/>
  <c r="Z39" i="4"/>
  <c r="T35" i="4"/>
  <c r="W35" i="4"/>
  <c r="D56" i="1"/>
  <c r="E56" i="1"/>
  <c r="F56" i="1"/>
  <c r="G56" i="1"/>
  <c r="H56" i="1"/>
  <c r="I56" i="1"/>
  <c r="J56" i="1"/>
  <c r="K56" i="1"/>
  <c r="L56" i="1"/>
  <c r="M56" i="1"/>
  <c r="O56" i="1"/>
  <c r="P56" i="1"/>
  <c r="Q56" i="1"/>
  <c r="R56" i="1"/>
  <c r="S56" i="1"/>
  <c r="D57" i="1"/>
  <c r="E57" i="1"/>
  <c r="F57" i="1"/>
  <c r="G57" i="1"/>
  <c r="H57" i="1"/>
  <c r="I57" i="1"/>
  <c r="J57" i="1"/>
  <c r="K57" i="1"/>
  <c r="L57" i="1"/>
  <c r="M57" i="1"/>
  <c r="O57" i="1"/>
  <c r="P57" i="1"/>
  <c r="Q57" i="1"/>
  <c r="R57" i="1"/>
  <c r="S57" i="1"/>
  <c r="D58" i="1"/>
  <c r="E58" i="1"/>
  <c r="F58" i="1"/>
  <c r="G58" i="1"/>
  <c r="H58" i="1"/>
  <c r="I58" i="1"/>
  <c r="J58" i="1"/>
  <c r="K58" i="1"/>
  <c r="L58" i="1"/>
  <c r="M58" i="1"/>
  <c r="O58" i="1"/>
  <c r="P58" i="1"/>
  <c r="Q58" i="1"/>
  <c r="R58" i="1"/>
  <c r="S58" i="1"/>
  <c r="D59" i="1"/>
  <c r="E59" i="1"/>
  <c r="F59" i="1"/>
  <c r="G59" i="1"/>
  <c r="H59" i="1"/>
  <c r="I59" i="1"/>
  <c r="J59" i="1"/>
  <c r="K59" i="1"/>
  <c r="L59" i="1"/>
  <c r="M59" i="1"/>
  <c r="O59" i="1"/>
  <c r="P59" i="1"/>
  <c r="Q59" i="1"/>
  <c r="R59" i="1"/>
  <c r="S59" i="1"/>
  <c r="D60" i="1"/>
  <c r="E60" i="1"/>
  <c r="F60" i="1"/>
  <c r="G60" i="1"/>
  <c r="H60" i="1"/>
  <c r="I60" i="1"/>
  <c r="J60" i="1"/>
  <c r="K60" i="1"/>
  <c r="L60" i="1"/>
  <c r="M60" i="1"/>
  <c r="O60" i="1"/>
  <c r="P60" i="1"/>
  <c r="Q60" i="1"/>
  <c r="R60" i="1"/>
  <c r="S60" i="1"/>
  <c r="C60" i="1"/>
  <c r="C59" i="1"/>
  <c r="C58" i="1"/>
  <c r="C57" i="1"/>
  <c r="C56" i="1"/>
  <c r="D55" i="1"/>
  <c r="E55" i="1"/>
  <c r="F55" i="1"/>
  <c r="G55" i="1"/>
  <c r="H55" i="1"/>
  <c r="I55" i="1"/>
  <c r="J55" i="1"/>
  <c r="K55" i="1"/>
  <c r="L55" i="1"/>
  <c r="M55" i="1"/>
  <c r="O55" i="1"/>
  <c r="P55" i="1"/>
  <c r="Q55" i="1"/>
  <c r="R55" i="1"/>
  <c r="S55" i="1"/>
  <c r="C55" i="1"/>
  <c r="D54" i="1"/>
  <c r="E54" i="1"/>
  <c r="F54" i="1"/>
  <c r="G54" i="1"/>
  <c r="H54" i="1"/>
  <c r="I54" i="1"/>
  <c r="J54" i="1"/>
  <c r="K54" i="1"/>
  <c r="L54" i="1"/>
  <c r="M54" i="1"/>
  <c r="O54" i="1"/>
  <c r="P54" i="1"/>
  <c r="Q54" i="1"/>
  <c r="R54" i="1"/>
  <c r="S54" i="1"/>
  <c r="C54" i="1"/>
  <c r="D53" i="1"/>
  <c r="E53" i="1"/>
  <c r="F53" i="1"/>
  <c r="G53" i="1"/>
  <c r="H53" i="1"/>
  <c r="I53" i="1"/>
  <c r="J53" i="1"/>
  <c r="K53" i="1"/>
  <c r="L53" i="1"/>
  <c r="M53" i="1"/>
  <c r="O53" i="1"/>
  <c r="P53" i="1"/>
  <c r="Q53" i="1"/>
  <c r="R53" i="1"/>
  <c r="S53" i="1"/>
  <c r="C53" i="1"/>
  <c r="C52" i="1"/>
  <c r="D52" i="1"/>
  <c r="E52" i="1"/>
  <c r="F52" i="1"/>
  <c r="G52" i="1"/>
  <c r="H52" i="1"/>
  <c r="I52" i="1"/>
  <c r="J52" i="1"/>
  <c r="K52" i="1"/>
  <c r="L52" i="1"/>
  <c r="M52" i="1"/>
  <c r="O52" i="1"/>
  <c r="P52" i="1"/>
  <c r="Q52" i="1"/>
  <c r="R52" i="1"/>
  <c r="S52"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4" i="1"/>
  <c r="AA45" i="1"/>
  <c r="AA46" i="1"/>
  <c r="AA47" i="1"/>
  <c r="AA48" i="1"/>
  <c r="AA49"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V18"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T47" i="1"/>
  <c r="T48" i="1"/>
  <c r="T49" i="1"/>
  <c r="U47" i="1"/>
  <c r="U48" i="1"/>
  <c r="U49" i="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T40" i="1"/>
  <c r="T19" i="1"/>
  <c r="T20" i="1"/>
  <c r="T21" i="1"/>
  <c r="T22" i="1"/>
  <c r="T23" i="1"/>
  <c r="T24" i="1"/>
  <c r="T25" i="1"/>
  <c r="T26" i="1"/>
  <c r="T27" i="1"/>
  <c r="T28" i="1"/>
  <c r="T29" i="1"/>
  <c r="T30" i="1"/>
  <c r="T31" i="1"/>
  <c r="T32" i="1"/>
  <c r="T33" i="1"/>
  <c r="T34" i="1"/>
  <c r="T35" i="1"/>
  <c r="T36" i="1"/>
  <c r="T37" i="1"/>
  <c r="T38" i="1"/>
  <c r="T39" i="1"/>
  <c r="T41" i="1"/>
  <c r="T42" i="1"/>
  <c r="T43" i="1"/>
  <c r="T44" i="1"/>
  <c r="T45" i="1"/>
  <c r="T46" i="1"/>
  <c r="T18" i="1"/>
  <c r="S50" i="1" l="1"/>
  <c r="O50" i="1"/>
  <c r="R50" i="1"/>
  <c r="I50" i="1"/>
  <c r="E50" i="1"/>
  <c r="J50" i="1"/>
  <c r="F50" i="1"/>
  <c r="X60" i="1"/>
  <c r="C50" i="1"/>
  <c r="P50" i="1"/>
  <c r="K50" i="1"/>
  <c r="G50" i="1"/>
  <c r="U55" i="1"/>
  <c r="T59" i="1"/>
  <c r="U56" i="1"/>
  <c r="M50" i="1"/>
  <c r="V56" i="1"/>
  <c r="W57" i="1"/>
  <c r="Y59" i="1"/>
  <c r="Z56" i="1"/>
  <c r="X55" i="1"/>
  <c r="Z58" i="1"/>
  <c r="T58" i="1"/>
  <c r="X52" i="1"/>
  <c r="Q50" i="1"/>
  <c r="L50" i="1"/>
  <c r="H50" i="1"/>
  <c r="D50" i="1"/>
  <c r="V58" i="1"/>
  <c r="Z57" i="1"/>
  <c r="U59" i="1"/>
  <c r="T52" i="1"/>
  <c r="V57" i="1"/>
  <c r="X58" i="1"/>
  <c r="AA57" i="1"/>
  <c r="U60" i="1"/>
  <c r="X59" i="1"/>
  <c r="U57" i="1"/>
  <c r="X56" i="1"/>
  <c r="Y55" i="1"/>
  <c r="Y60" i="1"/>
  <c r="AA58" i="1"/>
  <c r="W58" i="1"/>
  <c r="Y56" i="1"/>
  <c r="AA52" i="1"/>
  <c r="W52" i="1"/>
  <c r="T55" i="1"/>
  <c r="T60" i="1"/>
  <c r="AA59" i="1"/>
  <c r="W59" i="1"/>
  <c r="Y57" i="1"/>
  <c r="T56" i="1"/>
  <c r="AB18" i="1"/>
  <c r="Z52" i="1"/>
  <c r="V52" i="1"/>
  <c r="AA55" i="1"/>
  <c r="W55" i="1"/>
  <c r="AA60" i="1"/>
  <c r="W60" i="1"/>
  <c r="Z59" i="1"/>
  <c r="V59" i="1"/>
  <c r="Y58" i="1"/>
  <c r="U58" i="1"/>
  <c r="X57" i="1"/>
  <c r="T57" i="1"/>
  <c r="AA56" i="1"/>
  <c r="W56" i="1"/>
  <c r="Y52" i="1"/>
  <c r="U52" i="1"/>
  <c r="Z55" i="1"/>
  <c r="V55" i="1"/>
  <c r="Z60" i="1"/>
  <c r="V60" i="1"/>
  <c r="AB29" i="1"/>
  <c r="AB19" i="1"/>
  <c r="AB36" i="1"/>
  <c r="AB26" i="1"/>
  <c r="AB48" i="1"/>
  <c r="AB37" i="1"/>
  <c r="AB33" i="1"/>
  <c r="AB27" i="1"/>
  <c r="AB23" i="1"/>
  <c r="AB49" i="1"/>
  <c r="AB45" i="1"/>
  <c r="AB41" i="1"/>
  <c r="AB32" i="1"/>
  <c r="AB22" i="1"/>
  <c r="AB43" i="1"/>
  <c r="AB47" i="1"/>
  <c r="AB44" i="1"/>
  <c r="AB46" i="1"/>
  <c r="AB38" i="1"/>
  <c r="AB34" i="1"/>
  <c r="AB30" i="1"/>
  <c r="AB28" i="1"/>
  <c r="AB24" i="1"/>
  <c r="AB20" i="1"/>
  <c r="AB42" i="1"/>
  <c r="AB40" i="1"/>
  <c r="AB39" i="1"/>
  <c r="AB35" i="1"/>
  <c r="AB31" i="1"/>
  <c r="AB25" i="1"/>
  <c r="AB21" i="1"/>
  <c r="X50" i="1" l="1"/>
  <c r="U50" i="1"/>
  <c r="Z50" i="1"/>
  <c r="W50" i="1"/>
  <c r="AA50" i="1"/>
  <c r="Y50" i="1"/>
  <c r="V50" i="1"/>
  <c r="T50" i="1"/>
</calcChain>
</file>

<file path=xl/sharedStrings.xml><?xml version="1.0" encoding="utf-8"?>
<sst xmlns="http://schemas.openxmlformats.org/spreadsheetml/2006/main" count="232" uniqueCount="96">
  <si>
    <t>Elever kunskapsutveckling och måluppyllelse i grundsärskolans ämnen och ämnesområden</t>
  </si>
  <si>
    <t>Måluppfyllelse</t>
  </si>
  <si>
    <t>Hög måluppfyllelse/                Liten kunskapsutveckling</t>
  </si>
  <si>
    <t>Hög måluppfyllelse/                  Stor kunskapsutveckling</t>
  </si>
  <si>
    <t>Eleven når alla ämnesmål och/eller ligger "högt" i ämnesområdesmålen och utvecklas kunskapmässigt (IUP/Omdömen)</t>
  </si>
  <si>
    <t>Eleven når inte alla eller just precis ämnesmål och/eller ligger "lågt" i ämnesområdesmålen men utvecklas kunskapmässigt (IUP/Omdömen)</t>
  </si>
  <si>
    <t>Låg måluppfyllelse/             Liten kunskapsutveckling</t>
  </si>
  <si>
    <t>Låg måluppfyllelse/                   Stor kunskapsutveckling</t>
  </si>
  <si>
    <t>Eleven når alla ämnesmål och/eller ligger "högt" i ämnesområdesmålen men utvecklas lite kunskapmässigt (IUP/Omdömen)</t>
  </si>
  <si>
    <t>Eleven når inte alla eller just precis ämnesmål och/eller ligger "lågt" i ämnesområdesmålen och utvecklas lite kunskapmässigt (IUP/Omdömen)</t>
  </si>
  <si>
    <t xml:space="preserve">           </t>
  </si>
  <si>
    <t>Kunskapsutveckling</t>
  </si>
  <si>
    <t>Elev där betygsunderlag saknas (exempelvis vid hög frånvaro)</t>
  </si>
  <si>
    <t>Måluppfyllelse (kategorisering)</t>
  </si>
  <si>
    <t>Kunskapsutveckling (kategorisering)</t>
  </si>
  <si>
    <t>Hög måluppfyllelse eller</t>
  </si>
  <si>
    <t>Stor kunskapsutveckling eller</t>
  </si>
  <si>
    <t>ok måluppfyllelse</t>
  </si>
  <si>
    <t>ok kunskapsutveckling</t>
  </si>
  <si>
    <t xml:space="preserve">Låg måluppfyllelse eller </t>
  </si>
  <si>
    <t>Liten kunskapsutveckling eller</t>
  </si>
  <si>
    <t>mycket låg måluppfyllelse</t>
  </si>
  <si>
    <t>mycket liten kunskapsutveckling</t>
  </si>
  <si>
    <t>Undervisande lärare bedömer utifrån kursplanens ämnes- och eller ämnesområdesmål samt utifrån elevens kunskapsutveckling och "poängsätter" utifrån kriterierna ovan.</t>
  </si>
  <si>
    <t>Elev</t>
  </si>
  <si>
    <t>Termin</t>
  </si>
  <si>
    <t>BL</t>
  </si>
  <si>
    <t>EN</t>
  </si>
  <si>
    <t>HKK</t>
  </si>
  <si>
    <t>IDH</t>
  </si>
  <si>
    <t>MA</t>
  </si>
  <si>
    <t>NO</t>
  </si>
  <si>
    <t>SO</t>
  </si>
  <si>
    <t>SL</t>
  </si>
  <si>
    <t>SV/ SVA</t>
  </si>
  <si>
    <t>MU</t>
  </si>
  <si>
    <t>ML</t>
  </si>
  <si>
    <t>Kolumn1</t>
  </si>
  <si>
    <t>VEU</t>
  </si>
  <si>
    <t>VAA</t>
  </si>
  <si>
    <t>KOM</t>
  </si>
  <si>
    <t>EST</t>
  </si>
  <si>
    <t>MOT</t>
  </si>
  <si>
    <t>röd</t>
  </si>
  <si>
    <t>orange</t>
  </si>
  <si>
    <t>gul</t>
  </si>
  <si>
    <t>grön</t>
  </si>
  <si>
    <t>röd2</t>
  </si>
  <si>
    <t>orange3</t>
  </si>
  <si>
    <t>gul4</t>
  </si>
  <si>
    <t>grön5</t>
  </si>
  <si>
    <t>grön6</t>
  </si>
  <si>
    <t>Anna</t>
  </si>
  <si>
    <t>åk 9</t>
  </si>
  <si>
    <t>gul (gr)</t>
  </si>
  <si>
    <t>Bosse</t>
  </si>
  <si>
    <t>åk 8</t>
  </si>
  <si>
    <t>blå</t>
  </si>
  <si>
    <t>Cecilia</t>
  </si>
  <si>
    <t>åk 7</t>
  </si>
  <si>
    <t>grön (gr)</t>
  </si>
  <si>
    <t>Davoud</t>
  </si>
  <si>
    <t>åk 6</t>
  </si>
  <si>
    <t>orange (gr)</t>
  </si>
  <si>
    <t>Erika</t>
  </si>
  <si>
    <t>åk 5</t>
  </si>
  <si>
    <t>röd (gr)</t>
  </si>
  <si>
    <t>Filip</t>
  </si>
  <si>
    <t>åk 4</t>
  </si>
  <si>
    <t>Gerda</t>
  </si>
  <si>
    <t>åk 3</t>
  </si>
  <si>
    <t>Hassan</t>
  </si>
  <si>
    <t>åk 2</t>
  </si>
  <si>
    <t>Ilse</t>
  </si>
  <si>
    <t>åk 1</t>
  </si>
  <si>
    <t>Johan</t>
  </si>
  <si>
    <t>åk 0</t>
  </si>
  <si>
    <t>Elevers kunskapsutveckling och måluppyllelse i grundsärskolans ämnen och ämnesområden</t>
  </si>
  <si>
    <t>Årskurs</t>
  </si>
  <si>
    <t>TK</t>
  </si>
  <si>
    <t>VEU/MA</t>
  </si>
  <si>
    <t>VEU/NO</t>
  </si>
  <si>
    <t>VEU/TK</t>
  </si>
  <si>
    <t>VAA/SO</t>
  </si>
  <si>
    <t>VAA/HKK</t>
  </si>
  <si>
    <t>MOT/FIN</t>
  </si>
  <si>
    <t>MOT/GROV</t>
  </si>
  <si>
    <t>EST/BL</t>
  </si>
  <si>
    <t>EST/MU</t>
  </si>
  <si>
    <t>EST/TM</t>
  </si>
  <si>
    <t>EST/TX</t>
  </si>
  <si>
    <t xml:space="preserve">Förvaltningens hanteringsanvisningar bygger på lagstiftning avseende dataskydd. MIRA modellens matriser får inte innehålla några personuppgifter, vilket innebär att elevernas namn måste sifferkodas och kodnycklarna skall finnas i ett separat, analogt dokument och förvaras i ett låsbart skåp dit endast behöriga har nyckel. De kodade matriserna får endast förvaras i Onedrive. </t>
  </si>
  <si>
    <t>Tänk på att endast behöriga får tillgång till matriserna. Det får inte läggas till nya kolumner i excelfilen. Mentor, eller av rektor annan utsedd person, ansvarar för att såväl matriser som kodlistor underhålls och gallras minst en gång per läsår. Om en elev slutat ska dennes uppgifter i matrisen tas bort. Det får endast ligga aktuell information i matrisen då denna handling är en arbetshandling.  Tänk på att om personen som äger dokumentet slutar gallras det och därför är det viktigt att den som är ansvarig för dokumentet ansvarar för att lämna över till någon annan vid avslut av anställning. </t>
  </si>
  <si>
    <t>Om rektor beslutar att MIRA modellen ska användas så ansvarar rektor för att de utarbetade beslutade hanteringsanvisningarna följs. </t>
  </si>
  <si>
    <t>Vid frågor om dataskydd eller informationssäkerhet kan ni kontakta förvaltningens dataskyddskontakter på informationssakerhet@grundskola.goteborg.se </t>
  </si>
  <si>
    <t>Hanteringsanvisningar för MIRA modellens matriser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</si>
</sst>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5">
    <font>
      <sz val="11"/>
      <color theme="1"/>
      <name val="Arial"/>
      <family val="2"/>
      <scheme val="minor"/>
    </font>
    <font>
      <b/>
      <sz val="12"/>
      <color theme="1"/>
      <name val="Arial"/>
      <family val="2"/>
      <scheme val="minor"/>
    </font>
    <font>
      <sz val="8"/>
      <color theme="1"/>
      <name val="Arial"/>
      <family val="2"/>
      <scheme val="minor"/>
    </font>
    <font>
      <b/>
      <sz val="14"/>
      <color theme="1"/>
      <name val="Arial"/>
      <family val="2"/>
      <scheme val="minor"/>
    </font>
    <font>
      <b/>
      <sz val="14"/>
      <name val="Arial"/>
      <family val="2"/>
      <scheme val="minor"/>
    </font>
    <font>
      <i/>
      <sz val="9"/>
      <color theme="1"/>
      <name val="Arial"/>
      <family val="2"/>
      <scheme val="minor"/>
    </font>
    <font>
      <sz val="9"/>
      <color theme="1"/>
      <name val="Arial"/>
      <family val="2"/>
      <scheme val="minor"/>
    </font>
    <font>
      <sz val="10"/>
      <color theme="1"/>
      <name val="Arial"/>
      <family val="2"/>
      <scheme val="minor"/>
    </font>
    <font>
      <b/>
      <sz val="16"/>
      <color theme="1"/>
      <name val="Arial"/>
      <family val="2"/>
      <scheme val="minor"/>
    </font>
    <font>
      <b/>
      <sz val="16"/>
      <color theme="1"/>
      <name val="Stockholm Type Bold"/>
      <family val="3"/>
    </font>
    <font>
      <b/>
      <sz val="11"/>
      <color theme="1"/>
      <name val="Stockholm Type Bold"/>
      <family val="3"/>
    </font>
    <font>
      <sz val="10"/>
      <color theme="1"/>
      <name val="Stockholm Type Bold"/>
      <family val="3"/>
    </font>
    <font>
      <b/>
      <sz val="10"/>
      <color theme="1"/>
      <name val="Stockholm Type Bold"/>
      <family val="3"/>
    </font>
    <font>
      <sz val="11"/>
      <color theme="1"/>
      <name val="Stockholm Type Bold"/>
      <family val="3"/>
    </font>
    <font>
      <b/>
      <sz val="9"/>
      <color theme="1"/>
      <name val="Arial"/>
      <family val="2"/>
      <scheme val="minor"/>
    </font>
    <font>
      <b/>
      <sz val="9"/>
      <color theme="0"/>
      <name val="Arial"/>
      <family val="2"/>
      <scheme val="minor"/>
    </font>
    <font>
      <sz val="9"/>
      <color theme="0"/>
      <name val="Arial"/>
      <family val="2"/>
      <scheme val="minor"/>
    </font>
    <font>
      <b/>
      <sz val="9"/>
      <color theme="8"/>
      <name val="Arial"/>
      <family val="2"/>
      <scheme val="minor"/>
    </font>
    <font>
      <sz val="9"/>
      <color theme="8"/>
      <name val="Arial"/>
      <family val="2"/>
      <scheme val="minor"/>
    </font>
    <font>
      <sz val="8"/>
      <name val="Arial"/>
      <family val="2"/>
      <scheme val="minor"/>
    </font>
    <font>
      <sz val="11"/>
      <color theme="1"/>
      <name val="Arial"/>
      <family val="2"/>
      <scheme val="minor"/>
    </font>
    <font>
      <u/>
      <sz val="11"/>
      <color theme="10"/>
      <name val="Arial"/>
      <family val="2"/>
      <scheme val="minor"/>
    </font>
    <font>
      <sz val="12"/>
      <color rgb="FF333333"/>
      <name val="Arial"/>
      <family val="2"/>
      <scheme val="minor"/>
    </font>
    <font>
      <sz val="12"/>
      <color theme="1"/>
      <name val="Arial"/>
      <family val="2"/>
      <scheme val="minor"/>
    </font>
    <font>
      <u/>
      <sz val="12"/>
      <color theme="10"/>
      <name val="Arial"/>
      <family val="2"/>
      <scheme val="minor"/>
    </font>
  </fonts>
  <fills count="9">
    <fill>
      <patternFill patternType="none"/>
    </fill>
    <fill>
      <patternFill patternType="gray125"/>
    </fill>
    <fill>
      <patternFill patternType="solid">
        <fgColor theme="3"/>
        <bgColor indexed="64"/>
      </patternFill>
    </fill>
    <fill>
      <patternFill patternType="solid">
        <fgColor rgb="FFFFFF00"/>
        <bgColor indexed="64"/>
      </patternFill>
    </fill>
    <fill>
      <patternFill patternType="solid">
        <fgColor rgb="FF00B050"/>
        <bgColor indexed="64"/>
      </patternFill>
    </fill>
    <fill>
      <patternFill patternType="solid">
        <fgColor rgb="FFFF6600"/>
        <bgColor indexed="64"/>
      </patternFill>
    </fill>
    <fill>
      <patternFill patternType="solid">
        <fgColor rgb="FF0070C0"/>
        <bgColor indexed="64"/>
      </patternFill>
    </fill>
    <fill>
      <patternFill patternType="solid">
        <fgColor theme="7"/>
        <bgColor indexed="64"/>
      </patternFill>
    </fill>
    <fill>
      <patternFill patternType="solid">
        <fgColor theme="0"/>
        <bgColor indexed="64"/>
      </patternFill>
    </fill>
  </fills>
  <borders count="4">
    <border>
      <left/>
      <right/>
      <top/>
      <bottom/>
      <diagonal/>
    </border>
    <border>
      <left/>
      <right/>
      <top/>
      <bottom style="medium">
        <color auto="1"/>
      </bottom>
      <diagonal/>
    </border>
    <border>
      <left style="double">
        <color theme="8"/>
      </left>
      <right/>
      <top/>
      <bottom/>
      <diagonal/>
    </border>
    <border>
      <left/>
      <right/>
      <top style="thin">
        <color theme="8"/>
      </top>
      <bottom/>
      <diagonal/>
    </border>
  </borders>
  <cellStyleXfs count="3">
    <xf numFmtId="0" fontId="0" fillId="0" borderId="0"/>
    <xf numFmtId="43" fontId="20" fillId="0" borderId="0" applyFont="0" applyFill="0" applyBorder="0" applyAlignment="0" applyProtection="0"/>
    <xf numFmtId="0" fontId="21" fillId="0" borderId="0" applyNumberFormat="0" applyFill="0" applyBorder="0" applyAlignment="0" applyProtection="0"/>
  </cellStyleXfs>
  <cellXfs count="52">
    <xf numFmtId="0" fontId="0" fillId="0" borderId="0" xfId="0"/>
    <xf numFmtId="0" fontId="3" fillId="4" borderId="0" xfId="0" applyFont="1" applyFill="1" applyAlignment="1">
      <alignment horizontal="center" vertical="center"/>
    </xf>
    <xf numFmtId="0" fontId="3" fillId="3" borderId="0" xfId="0" applyFont="1" applyFill="1" applyAlignment="1">
      <alignment horizontal="center" vertical="center"/>
    </xf>
    <xf numFmtId="0" fontId="3" fillId="5" borderId="0" xfId="0" applyFont="1" applyFill="1" applyAlignment="1">
      <alignment horizontal="center" vertical="center"/>
    </xf>
    <xf numFmtId="0" fontId="1" fillId="0" borderId="0" xfId="0" applyFont="1" applyAlignment="1">
      <alignment vertical="top"/>
    </xf>
    <xf numFmtId="0" fontId="4" fillId="6" borderId="0" xfId="0" applyFont="1" applyFill="1" applyAlignment="1">
      <alignment horizontal="center" vertical="center"/>
    </xf>
    <xf numFmtId="0" fontId="0" fillId="0" borderId="0" xfId="0" applyAlignment="1">
      <alignment horizontal="left" vertical="center"/>
    </xf>
    <xf numFmtId="0" fontId="4" fillId="0" borderId="0" xfId="0" applyFont="1" applyAlignment="1">
      <alignment horizontal="center" vertical="center"/>
    </xf>
    <xf numFmtId="0" fontId="8" fillId="0" borderId="0" xfId="0" applyFont="1" applyAlignment="1">
      <alignment vertical="center"/>
    </xf>
    <xf numFmtId="0" fontId="9" fillId="0" borderId="0" xfId="0" applyFont="1" applyAlignment="1">
      <alignment vertical="center"/>
    </xf>
    <xf numFmtId="0" fontId="7" fillId="0" borderId="0" xfId="0" applyFont="1"/>
    <xf numFmtId="0" fontId="7" fillId="5" borderId="0" xfId="0" applyFont="1" applyFill="1"/>
    <xf numFmtId="0" fontId="7" fillId="4" borderId="0" xfId="0" applyFont="1" applyFill="1"/>
    <xf numFmtId="0" fontId="7" fillId="3" borderId="0" xfId="0" applyFont="1" applyFill="1"/>
    <xf numFmtId="0" fontId="7" fillId="0" borderId="1" xfId="0" applyFont="1" applyBorder="1"/>
    <xf numFmtId="0" fontId="7" fillId="5" borderId="1" xfId="0" applyFont="1" applyFill="1" applyBorder="1"/>
    <xf numFmtId="0" fontId="7" fillId="4" borderId="1" xfId="0" applyFont="1" applyFill="1" applyBorder="1"/>
    <xf numFmtId="0" fontId="7" fillId="3" borderId="1" xfId="0" applyFont="1" applyFill="1" applyBorder="1"/>
    <xf numFmtId="0" fontId="4" fillId="2" borderId="0" xfId="0" applyFont="1" applyFill="1" applyAlignment="1">
      <alignment horizontal="center" vertical="center"/>
    </xf>
    <xf numFmtId="0" fontId="7" fillId="2" borderId="0" xfId="0" applyFont="1" applyFill="1"/>
    <xf numFmtId="0" fontId="11" fillId="0" borderId="0" xfId="0" applyFont="1"/>
    <xf numFmtId="0" fontId="12" fillId="0" borderId="0" xfId="0" applyFont="1"/>
    <xf numFmtId="0" fontId="13" fillId="0" borderId="0" xfId="0" applyFont="1"/>
    <xf numFmtId="0" fontId="5" fillId="0" borderId="0" xfId="0" applyFont="1" applyAlignment="1">
      <alignment vertical="center"/>
    </xf>
    <xf numFmtId="0" fontId="6" fillId="0" borderId="0" xfId="0" applyFont="1"/>
    <xf numFmtId="0" fontId="14" fillId="0" borderId="0" xfId="0" applyFont="1"/>
    <xf numFmtId="0" fontId="14" fillId="0" borderId="0" xfId="0" applyFont="1" applyAlignment="1">
      <alignment wrapText="1"/>
    </xf>
    <xf numFmtId="0" fontId="17" fillId="0" borderId="0" xfId="0" applyFont="1"/>
    <xf numFmtId="0" fontId="17" fillId="0" borderId="2" xfId="0" applyFont="1" applyBorder="1"/>
    <xf numFmtId="0" fontId="16" fillId="0" borderId="0" xfId="0" applyFont="1" applyAlignment="1">
      <alignment shrinkToFit="1"/>
    </xf>
    <xf numFmtId="0" fontId="6" fillId="0" borderId="2" xfId="0" applyFont="1" applyBorder="1" applyAlignment="1">
      <alignment shrinkToFit="1"/>
    </xf>
    <xf numFmtId="0" fontId="6" fillId="0" borderId="0" xfId="0" applyFont="1" applyAlignment="1">
      <alignment shrinkToFit="1"/>
    </xf>
    <xf numFmtId="0" fontId="18" fillId="0" borderId="0" xfId="0" applyFont="1" applyAlignment="1">
      <alignment shrinkToFit="1"/>
    </xf>
    <xf numFmtId="0" fontId="15" fillId="0" borderId="0" xfId="0" applyFont="1"/>
    <xf numFmtId="0" fontId="6" fillId="7" borderId="0" xfId="0" applyFont="1" applyFill="1"/>
    <xf numFmtId="0" fontId="6" fillId="0" borderId="0" xfId="0" applyFont="1" applyAlignment="1">
      <alignment horizontal="center"/>
    </xf>
    <xf numFmtId="0" fontId="16" fillId="8" borderId="0" xfId="0" applyFont="1" applyFill="1" applyAlignment="1">
      <alignment shrinkToFit="1"/>
    </xf>
    <xf numFmtId="43" fontId="16" fillId="0" borderId="0" xfId="1" applyFont="1" applyAlignment="1">
      <alignment shrinkToFit="1"/>
    </xf>
    <xf numFmtId="43" fontId="16" fillId="0" borderId="3" xfId="1" applyFont="1" applyBorder="1" applyAlignment="1">
      <alignment shrinkToFit="1"/>
    </xf>
    <xf numFmtId="0" fontId="10" fillId="0" borderId="0" xfId="0" applyFont="1" applyAlignment="1">
      <alignment horizontal="right" vertical="top" wrapText="1"/>
    </xf>
    <xf numFmtId="0" fontId="2" fillId="0" borderId="0" xfId="0" applyFont="1" applyAlignment="1">
      <alignment horizontal="left" vertical="center" wrapText="1"/>
    </xf>
    <xf numFmtId="0" fontId="7" fillId="2" borderId="0" xfId="0" applyFont="1" applyFill="1" applyAlignment="1">
      <alignment horizontal="center" vertical="center" wrapText="1"/>
    </xf>
    <xf numFmtId="0" fontId="7"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5" borderId="0" xfId="0" applyFont="1" applyFill="1" applyAlignment="1">
      <alignment horizontal="center" vertical="center" wrapText="1"/>
    </xf>
    <xf numFmtId="0" fontId="1" fillId="0" borderId="0" xfId="0" applyFont="1"/>
    <xf numFmtId="0" fontId="22" fillId="0" borderId="0" xfId="0" applyFont="1" applyAlignment="1">
      <alignment horizontal="left" vertical="top" wrapText="1" readingOrder="1"/>
    </xf>
    <xf numFmtId="0" fontId="23" fillId="0" borderId="0" xfId="0" applyFont="1"/>
    <xf numFmtId="0" fontId="22" fillId="0" borderId="0" xfId="0" applyFont="1" applyAlignment="1">
      <alignment horizontal="left" vertical="center" wrapText="1" readingOrder="1"/>
    </xf>
    <xf numFmtId="0" fontId="23" fillId="0" borderId="0" xfId="0" applyFont="1" applyAlignment="1">
      <alignment wrapText="1"/>
    </xf>
    <xf numFmtId="0" fontId="22" fillId="0" borderId="0" xfId="0" applyFont="1" applyAlignment="1">
      <alignment horizontal="left" vertical="center" readingOrder="1"/>
    </xf>
    <xf numFmtId="0" fontId="24" fillId="0" borderId="0" xfId="2" applyFont="1" applyAlignment="1">
      <alignment horizontal="left" vertical="center" wrapText="1" readingOrder="1"/>
    </xf>
  </cellXfs>
  <cellStyles count="3">
    <cellStyle name="Hyperlänk" xfId="2" builtinId="8"/>
    <cellStyle name="Normal" xfId="0" builtinId="0"/>
    <cellStyle name="Tusental" xfId="1" builtinId="3"/>
  </cellStyles>
  <dxfs count="156">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0"/>
        <name val="Arial"/>
        <scheme val="minor"/>
      </font>
      <numFmt numFmtId="0" formatCode="General"/>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0"/>
        <name val="Arial"/>
        <scheme val="minor"/>
      </font>
      <numFmt numFmtId="0" formatCode="General"/>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0"/>
        <name val="Arial"/>
        <scheme val="minor"/>
      </font>
      <numFmt numFmtId="0" formatCode="General"/>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0"/>
        <name val="Arial"/>
        <scheme val="minor"/>
      </font>
      <numFmt numFmtId="0" formatCode="General"/>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0"/>
        <name val="Arial"/>
        <scheme val="minor"/>
      </font>
      <numFmt numFmtId="0" formatCode="General"/>
      <alignment horizontal="general" vertical="bottom" textRotation="0" wrapText="0" indent="0" justifyLastLine="0" shrinkToFit="1" readingOrder="0"/>
    </dxf>
    <dxf>
      <font>
        <b val="0"/>
        <i val="0"/>
        <strike val="0"/>
        <condense val="0"/>
        <extend val="0"/>
        <outline val="0"/>
        <shadow val="0"/>
        <u val="none"/>
        <vertAlign val="baseline"/>
        <sz val="9"/>
        <color theme="0"/>
        <name val="Arial"/>
        <scheme val="minor"/>
      </font>
      <numFmt numFmtId="0" formatCode="General"/>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strike val="0"/>
        <outline val="0"/>
        <shadow val="0"/>
        <u val="none"/>
        <vertAlign val="baseline"/>
        <sz val="9"/>
        <color theme="0"/>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dxf>
    <dxf>
      <font>
        <strike val="0"/>
        <outline val="0"/>
        <shadow val="0"/>
        <u val="none"/>
        <vertAlign val="baseline"/>
        <sz val="9"/>
        <name val="Arial"/>
        <scheme val="minor"/>
      </font>
    </dxf>
    <dxf>
      <font>
        <b val="0"/>
        <i val="0"/>
        <strike val="0"/>
        <condense val="0"/>
        <extend val="0"/>
        <outline val="0"/>
        <shadow val="0"/>
        <u val="none"/>
        <vertAlign val="baseline"/>
        <sz val="9"/>
        <color theme="1"/>
        <name val="Arial"/>
        <scheme val="minor"/>
      </font>
    </dxf>
    <dxf>
      <font>
        <strike val="0"/>
        <outline val="0"/>
        <shadow val="0"/>
        <u val="none"/>
        <vertAlign val="baseline"/>
        <sz val="9"/>
        <name val="Arial"/>
        <scheme val="minor"/>
      </font>
    </dxf>
    <dxf>
      <font>
        <strike val="0"/>
        <outline val="0"/>
        <shadow val="0"/>
        <u val="none"/>
        <vertAlign val="baseline"/>
        <sz val="9"/>
        <name val="Arial"/>
        <scheme val="none"/>
      </font>
    </dxf>
    <dxf>
      <font>
        <b/>
        <strike val="0"/>
        <outline val="0"/>
        <shadow val="0"/>
        <u val="none"/>
        <vertAlign val="baseline"/>
        <sz val="9"/>
        <name val="Arial"/>
        <scheme val="minor"/>
      </font>
    </dxf>
    <dxf>
      <font>
        <color rgb="FFFFFF00"/>
      </font>
      <fill>
        <patternFill patternType="gray0625">
          <bgColor rgb="FFFFFF00"/>
        </patternFill>
      </fill>
    </dxf>
    <dxf>
      <font>
        <color rgb="FF00B050"/>
      </font>
      <fill>
        <patternFill patternType="gray0625">
          <bgColor rgb="FF00B050"/>
        </patternFill>
      </fill>
    </dxf>
    <dxf>
      <font>
        <color theme="3"/>
      </font>
      <fill>
        <patternFill patternType="gray0625">
          <fgColor theme="0"/>
          <bgColor theme="3"/>
        </patternFill>
      </fill>
    </dxf>
    <dxf>
      <font>
        <color rgb="FFFF6600"/>
      </font>
      <fill>
        <patternFill patternType="gray0625">
          <fgColor theme="0"/>
          <bgColor rgb="FFFF6600"/>
        </patternFill>
      </fill>
    </dxf>
    <dxf>
      <font>
        <color theme="3"/>
      </font>
      <fill>
        <patternFill>
          <bgColor theme="3"/>
        </patternFill>
      </fill>
    </dxf>
    <dxf>
      <font>
        <color rgb="FFFFFF00"/>
      </font>
      <fill>
        <patternFill>
          <bgColor rgb="FFFFFF00"/>
        </patternFill>
      </fill>
    </dxf>
    <dxf>
      <font>
        <color rgb="FFFF6600"/>
      </font>
      <fill>
        <patternFill>
          <bgColor rgb="FFFF6600"/>
        </patternFill>
      </fill>
    </dxf>
    <dxf>
      <font>
        <color rgb="FF00B050"/>
      </font>
      <fill>
        <patternFill>
          <bgColor rgb="FF00B050"/>
        </patternFill>
      </fill>
    </dxf>
    <dxf>
      <font>
        <color theme="6"/>
      </font>
      <fill>
        <patternFill>
          <bgColor theme="6"/>
        </patternFill>
      </fill>
    </dxf>
    <dxf>
      <font>
        <color rgb="FFFFFF00"/>
      </font>
      <fill>
        <patternFill patternType="gray0625">
          <bgColor rgb="FFFFFF00"/>
        </patternFill>
      </fill>
    </dxf>
    <dxf>
      <font>
        <color rgb="FF00B050"/>
      </font>
      <fill>
        <patternFill patternType="gray0625">
          <bgColor rgb="FF00B050"/>
        </patternFill>
      </fill>
    </dxf>
    <dxf>
      <font>
        <color theme="3"/>
      </font>
      <fill>
        <patternFill patternType="gray0625">
          <fgColor theme="0"/>
          <bgColor theme="3"/>
        </patternFill>
      </fill>
    </dxf>
    <dxf>
      <font>
        <color rgb="FFFF6600"/>
      </font>
      <fill>
        <patternFill patternType="gray0625">
          <fgColor theme="0"/>
          <bgColor rgb="FFFF6600"/>
        </patternFill>
      </fill>
    </dxf>
    <dxf>
      <font>
        <color theme="3"/>
      </font>
      <fill>
        <patternFill>
          <bgColor theme="3"/>
        </patternFill>
      </fill>
    </dxf>
    <dxf>
      <font>
        <color rgb="FFFFFF00"/>
      </font>
      <fill>
        <patternFill>
          <bgColor rgb="FFFFFF00"/>
        </patternFill>
      </fill>
    </dxf>
    <dxf>
      <font>
        <color rgb="FFFF6600"/>
      </font>
      <fill>
        <patternFill>
          <bgColor rgb="FFFF6600"/>
        </patternFill>
      </fill>
    </dxf>
    <dxf>
      <font>
        <color rgb="FF00B050"/>
      </font>
      <fill>
        <patternFill>
          <bgColor rgb="FF00B050"/>
        </patternFill>
      </fill>
    </dxf>
    <dxf>
      <font>
        <color theme="6"/>
      </font>
      <fill>
        <patternFill>
          <bgColor theme="6"/>
        </patternFill>
      </fill>
    </dxf>
    <dxf>
      <font>
        <color rgb="FFFFFF00"/>
      </font>
      <fill>
        <patternFill patternType="gray0625">
          <bgColor rgb="FFFFFF00"/>
        </patternFill>
      </fill>
    </dxf>
    <dxf>
      <font>
        <color rgb="FF00B050"/>
      </font>
      <fill>
        <patternFill patternType="gray0625">
          <bgColor rgb="FF00B050"/>
        </patternFill>
      </fill>
    </dxf>
    <dxf>
      <font>
        <color theme="3"/>
      </font>
      <fill>
        <patternFill patternType="gray0625">
          <fgColor theme="0"/>
          <bgColor theme="3"/>
        </patternFill>
      </fill>
    </dxf>
    <dxf>
      <font>
        <color rgb="FFFF6600"/>
      </font>
      <fill>
        <patternFill patternType="gray0625">
          <fgColor theme="0"/>
          <bgColor rgb="FFFF6600"/>
        </patternFill>
      </fill>
    </dxf>
    <dxf>
      <font>
        <color theme="3"/>
      </font>
      <fill>
        <patternFill>
          <bgColor theme="3"/>
        </patternFill>
      </fill>
    </dxf>
    <dxf>
      <font>
        <color rgb="FFFFFF00"/>
      </font>
      <fill>
        <patternFill>
          <bgColor rgb="FFFFFF00"/>
        </patternFill>
      </fill>
    </dxf>
    <dxf>
      <font>
        <color rgb="FFFF6600"/>
      </font>
      <fill>
        <patternFill>
          <bgColor rgb="FFFF6600"/>
        </patternFill>
      </fill>
    </dxf>
    <dxf>
      <font>
        <color rgb="FF00B050"/>
      </font>
      <fill>
        <patternFill>
          <bgColor rgb="FF00B050"/>
        </patternFill>
      </fill>
    </dxf>
    <dxf>
      <font>
        <color theme="6"/>
      </font>
      <fill>
        <patternFill>
          <bgColor theme="6"/>
        </patternFill>
      </fill>
    </dxf>
    <dxf>
      <font>
        <color rgb="FFFFFF00"/>
      </font>
      <fill>
        <patternFill patternType="gray0625">
          <bgColor rgb="FFFFFF00"/>
        </patternFill>
      </fill>
    </dxf>
    <dxf>
      <font>
        <color rgb="FF00B050"/>
      </font>
      <fill>
        <patternFill patternType="gray0625">
          <bgColor rgb="FF00B050"/>
        </patternFill>
      </fill>
    </dxf>
    <dxf>
      <font>
        <color theme="3"/>
      </font>
      <fill>
        <patternFill patternType="gray0625">
          <fgColor theme="0"/>
          <bgColor theme="3"/>
        </patternFill>
      </fill>
    </dxf>
    <dxf>
      <font>
        <color rgb="FFFF6600"/>
      </font>
      <fill>
        <patternFill patternType="gray0625">
          <fgColor theme="0"/>
          <bgColor rgb="FFFF6600"/>
        </patternFill>
      </fill>
    </dxf>
    <dxf>
      <font>
        <color theme="3"/>
      </font>
      <fill>
        <patternFill>
          <bgColor theme="3"/>
        </patternFill>
      </fill>
    </dxf>
    <dxf>
      <font>
        <color rgb="FFFFFF00"/>
      </font>
      <fill>
        <patternFill>
          <bgColor rgb="FFFFFF00"/>
        </patternFill>
      </fill>
    </dxf>
    <dxf>
      <font>
        <color rgb="FFFF6600"/>
      </font>
      <fill>
        <patternFill>
          <bgColor rgb="FFFF6600"/>
        </patternFill>
      </fill>
    </dxf>
    <dxf>
      <font>
        <color rgb="FF00B050"/>
      </font>
      <fill>
        <patternFill>
          <bgColor rgb="FF00B050"/>
        </patternFill>
      </fill>
    </dxf>
    <dxf>
      <font>
        <color theme="6"/>
      </font>
      <fill>
        <patternFill>
          <bgColor theme="6"/>
        </patternFill>
      </fill>
    </dxf>
    <dxf>
      <font>
        <b val="0"/>
        <i val="0"/>
        <strike val="0"/>
        <condense val="0"/>
        <extend val="0"/>
        <outline val="0"/>
        <shadow val="0"/>
        <u val="none"/>
        <vertAlign val="baseline"/>
        <sz val="9"/>
        <color theme="1"/>
        <name val="Arial"/>
        <scheme val="minor"/>
      </font>
      <numFmt numFmtId="0" formatCode="General"/>
      <alignment horizontal="general" vertical="bottom" textRotation="0" wrapText="0" indent="0" justifyLastLine="0" shrinkToFit="1" readingOrder="0"/>
      <border diagonalUp="0" diagonalDown="0" outline="0">
        <left style="double">
          <color theme="8"/>
        </left>
        <right/>
        <top/>
        <bottom/>
      </border>
    </dxf>
    <dxf>
      <font>
        <strike val="0"/>
        <outline val="0"/>
        <shadow val="0"/>
        <u val="none"/>
        <vertAlign val="baseline"/>
        <sz val="9"/>
        <name val="Arial"/>
        <scheme val="minor"/>
      </font>
      <numFmt numFmtId="0" formatCode="General"/>
      <alignment horizontal="general" vertical="bottom" textRotation="0" wrapText="0" indent="0" justifyLastLine="0" shrinkToFit="1" readingOrder="0"/>
      <border diagonalUp="0" diagonalDown="0">
        <left style="double">
          <color theme="8"/>
        </left>
        <right/>
        <top/>
        <bottom/>
        <vertical/>
        <horizontal/>
      </border>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8"/>
        <name val="Arial"/>
        <scheme val="minor"/>
      </font>
      <numFmt numFmtId="0" formatCode="General"/>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8"/>
        <name val="Arial"/>
        <scheme val="minor"/>
      </font>
      <numFmt numFmtId="0" formatCode="General"/>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8"/>
        <name val="Arial"/>
        <scheme val="minor"/>
      </font>
      <numFmt numFmtId="0" formatCode="General"/>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8"/>
        <name val="Arial"/>
        <scheme val="minor"/>
      </font>
      <numFmt numFmtId="0" formatCode="General"/>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8"/>
        <name val="Arial"/>
        <scheme val="minor"/>
      </font>
      <numFmt numFmtId="0" formatCode="General"/>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8"/>
        <name val="Arial"/>
        <scheme val="minor"/>
      </font>
      <numFmt numFmtId="0" formatCode="General"/>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8"/>
        <name val="Arial"/>
        <scheme val="minor"/>
      </font>
      <numFmt numFmtId="0" formatCode="General"/>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8"/>
        <name val="Arial"/>
        <scheme val="minor"/>
      </font>
      <numFmt numFmtId="0" formatCode="General"/>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alignment horizontal="general" vertical="bottom" textRotation="0" wrapText="0" indent="0" justifyLastLine="0" shrinkToFit="1" readingOrder="0"/>
    </dxf>
    <dxf>
      <font>
        <strike val="0"/>
        <outline val="0"/>
        <shadow val="0"/>
        <u val="none"/>
        <vertAlign val="baseline"/>
        <sz val="9"/>
        <name val="Arial"/>
        <scheme val="minor"/>
      </font>
      <alignment horizontal="general" vertical="bottom" textRotation="0" wrapText="0" indent="0" justifyLastLine="0" shrinkToFit="1" readingOrder="0"/>
    </dxf>
    <dxf>
      <font>
        <b val="0"/>
        <i val="0"/>
        <strike val="0"/>
        <condense val="0"/>
        <extend val="0"/>
        <outline val="0"/>
        <shadow val="0"/>
        <u val="none"/>
        <vertAlign val="baseline"/>
        <sz val="9"/>
        <color theme="1"/>
        <name val="Arial"/>
        <scheme val="minor"/>
      </font>
    </dxf>
    <dxf>
      <font>
        <strike val="0"/>
        <outline val="0"/>
        <shadow val="0"/>
        <u val="none"/>
        <vertAlign val="baseline"/>
        <sz val="9"/>
        <name val="Arial"/>
        <scheme val="minor"/>
      </font>
    </dxf>
    <dxf>
      <font>
        <b val="0"/>
        <i val="0"/>
        <strike val="0"/>
        <condense val="0"/>
        <extend val="0"/>
        <outline val="0"/>
        <shadow val="0"/>
        <u val="none"/>
        <vertAlign val="baseline"/>
        <sz val="9"/>
        <color theme="1"/>
        <name val="Arial"/>
        <scheme val="minor"/>
      </font>
    </dxf>
    <dxf>
      <font>
        <strike val="0"/>
        <outline val="0"/>
        <shadow val="0"/>
        <u val="none"/>
        <vertAlign val="baseline"/>
        <sz val="9"/>
        <name val="Arial"/>
        <scheme val="minor"/>
      </font>
    </dxf>
    <dxf>
      <font>
        <strike val="0"/>
        <outline val="0"/>
        <shadow val="0"/>
        <u val="none"/>
        <vertAlign val="baseline"/>
        <sz val="9"/>
        <name val="Arial"/>
        <scheme val="minor"/>
      </font>
    </dxf>
    <dxf>
      <font>
        <b/>
        <strike val="0"/>
        <outline val="0"/>
        <shadow val="0"/>
        <u val="none"/>
        <vertAlign val="baseline"/>
        <sz val="9"/>
        <name val="Arial"/>
        <scheme val="minor"/>
      </font>
    </dxf>
    <dxf>
      <font>
        <color rgb="FFFFFF00"/>
      </font>
      <fill>
        <patternFill patternType="gray0625">
          <bgColor rgb="FFFFFF00"/>
        </patternFill>
      </fill>
    </dxf>
    <dxf>
      <font>
        <color rgb="FF00B050"/>
      </font>
      <fill>
        <patternFill patternType="gray0625">
          <bgColor rgb="FF00B050"/>
        </patternFill>
      </fill>
    </dxf>
    <dxf>
      <font>
        <color theme="3"/>
      </font>
      <fill>
        <patternFill patternType="gray0625">
          <fgColor theme="0"/>
          <bgColor theme="3"/>
        </patternFill>
      </fill>
    </dxf>
    <dxf>
      <font>
        <color rgb="FFFF6600"/>
      </font>
      <fill>
        <patternFill patternType="gray0625">
          <fgColor theme="0"/>
          <bgColor rgb="FFFF6600"/>
        </patternFill>
      </fill>
    </dxf>
    <dxf>
      <font>
        <color theme="3"/>
      </font>
      <fill>
        <patternFill>
          <bgColor theme="3"/>
        </patternFill>
      </fill>
    </dxf>
    <dxf>
      <font>
        <color rgb="FFFFFF00"/>
      </font>
      <fill>
        <patternFill>
          <bgColor rgb="FFFFFF00"/>
        </patternFill>
      </fill>
    </dxf>
    <dxf>
      <font>
        <color rgb="FFFF6600"/>
      </font>
      <fill>
        <patternFill>
          <bgColor rgb="FFFF6600"/>
        </patternFill>
      </fill>
    </dxf>
    <dxf>
      <font>
        <color rgb="FF00B050"/>
      </font>
      <fill>
        <patternFill>
          <bgColor rgb="FF00B050"/>
        </patternFill>
      </fill>
    </dxf>
    <dxf>
      <font>
        <color theme="6"/>
      </font>
      <fill>
        <patternFill>
          <bgColor theme="6"/>
        </patternFill>
      </fill>
    </dxf>
  </dxfs>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ell1" displayName="Tabell1" ref="A17:AB50" totalsRowCount="1" headerRowDxfId="146" dataDxfId="145">
  <autoFilter ref="A17:AB49" xr:uid="{00000000-0009-0000-0100-000001000000}"/>
  <tableColumns count="28">
    <tableColumn id="1" xr3:uid="{00000000-0010-0000-0100-000001000000}" name="Elev" dataDxfId="144" totalsRowDxfId="143"/>
    <tableColumn id="2" xr3:uid="{00000000-0010-0000-0100-000002000000}" name="Termin" dataDxfId="142" totalsRowDxfId="141"/>
    <tableColumn id="3" xr3:uid="{00000000-0010-0000-0100-000003000000}" name="BL" totalsRowFunction="custom" dataDxfId="140" totalsRowDxfId="139">
      <totalsRowFormula>C52+(C53*2)+(C54*3)+(C55*4)+C57+(C58*2)+(C59*3)+(C60*4)</totalsRowFormula>
    </tableColumn>
    <tableColumn id="4" xr3:uid="{00000000-0010-0000-0100-000004000000}" name="EN" totalsRowFunction="custom" dataDxfId="138" totalsRowDxfId="137">
      <totalsRowFormula>D52+(D53*2)+(D54*3)+(D55*4)+D57+(D58*2)+(D59*3)+(D60*4)</totalsRowFormula>
    </tableColumn>
    <tableColumn id="5" xr3:uid="{00000000-0010-0000-0100-000005000000}" name="HKK" totalsRowFunction="custom" dataDxfId="136" totalsRowDxfId="135">
      <totalsRowFormula>E52+(E53*2)+(E54*3)+(E55*4)+E57+(E58*2)+(E59*3)+(E60*4)</totalsRowFormula>
    </tableColumn>
    <tableColumn id="6" xr3:uid="{00000000-0010-0000-0100-000006000000}" name="IDH" totalsRowFunction="custom" dataDxfId="134" totalsRowDxfId="133">
      <totalsRowFormula>F52+(F53*2)+(F54*3)+(F55*4)+F57+(F58*2)+(F59*3)+(F60*4)</totalsRowFormula>
    </tableColumn>
    <tableColumn id="7" xr3:uid="{00000000-0010-0000-0100-000007000000}" name="MA" totalsRowFunction="custom" dataDxfId="132" totalsRowDxfId="131">
      <totalsRowFormula>G52+(G53*2)+(G54*3)+(G55*4)+G57+(G58*2)+(G59*3)+(G60*4)</totalsRowFormula>
    </tableColumn>
    <tableColumn id="8" xr3:uid="{00000000-0010-0000-0100-000008000000}" name="NO" totalsRowFunction="custom" dataDxfId="130" totalsRowDxfId="129">
      <totalsRowFormula>H52+(H53*2)+(H54*3)+(H55*4)+H57+(H58*2)+(H59*3)+(H60*4)</totalsRowFormula>
    </tableColumn>
    <tableColumn id="9" xr3:uid="{00000000-0010-0000-0100-000009000000}" name="SO" totalsRowFunction="custom" dataDxfId="128" totalsRowDxfId="127">
      <totalsRowFormula>I52+(I53*2)+(I54*3)+(I55*4)+I57+(I58*2)+(I59*3)+(I60*4)</totalsRowFormula>
    </tableColumn>
    <tableColumn id="10" xr3:uid="{00000000-0010-0000-0100-00000A000000}" name="SL" totalsRowFunction="custom" dataDxfId="126" totalsRowDxfId="125">
      <totalsRowFormula>J52+(J53*2)+(J54*3)+(J55*4)+J57+(J58*2)+(J59*3)+(J60*4)</totalsRowFormula>
    </tableColumn>
    <tableColumn id="11" xr3:uid="{00000000-0010-0000-0100-00000B000000}" name="SV/ SVA" totalsRowFunction="custom" dataDxfId="124" totalsRowDxfId="123">
      <totalsRowFormula>K52+(K53*2)+(K54*3)+(K55*4)+K57+(K58*2)+(K59*3)+(K60*4)</totalsRowFormula>
    </tableColumn>
    <tableColumn id="12" xr3:uid="{00000000-0010-0000-0100-00000C000000}" name="MU" totalsRowFunction="custom" dataDxfId="122" totalsRowDxfId="121">
      <totalsRowFormula>L52+(L53*2)+(L54*3)+(L55*4)+L57+(L58*2)+(L59*3)+(L60*4)</totalsRowFormula>
    </tableColumn>
    <tableColumn id="13" xr3:uid="{00000000-0010-0000-0100-00000D000000}" name="ML" totalsRowFunction="custom" dataDxfId="120" totalsRowDxfId="119">
      <totalsRowFormula>M52+(M53*2)+(M54*3)+(M55*4)+M57+(M58*2)+(M59*3)+(M60*4)</totalsRowFormula>
    </tableColumn>
    <tableColumn id="14" xr3:uid="{00000000-0010-0000-0100-00000E000000}" name="Kolumn1" dataDxfId="118" totalsRowDxfId="117"/>
    <tableColumn id="15" xr3:uid="{00000000-0010-0000-0100-00000F000000}" name="VEU" totalsRowFunction="custom" dataDxfId="116" totalsRowDxfId="115">
      <totalsRowFormula>O52+(O53*2)+(O54*3)+(O55*4)+O57+(O58*2)+(O59*3)+(O60*4)</totalsRowFormula>
    </tableColumn>
    <tableColumn id="16" xr3:uid="{00000000-0010-0000-0100-000010000000}" name="VAA" totalsRowFunction="custom" dataDxfId="114" totalsRowDxfId="113">
      <totalsRowFormula>P52+(P53*2)+(P54*3)+(P55*4)+P57+(P58*2)+(P59*3)+(P60*4)</totalsRowFormula>
    </tableColumn>
    <tableColumn id="17" xr3:uid="{00000000-0010-0000-0100-000011000000}" name="KOM" totalsRowFunction="custom" dataDxfId="112" totalsRowDxfId="111">
      <totalsRowFormula>Q52+(Q53*2)+(Q54*3)+(Q55*4)+Q57+(Q58*2)+(Q59*3)+(Q60*4)</totalsRowFormula>
    </tableColumn>
    <tableColumn id="18" xr3:uid="{00000000-0010-0000-0100-000012000000}" name="EST" totalsRowFunction="custom" dataDxfId="110" totalsRowDxfId="109">
      <totalsRowFormula>R52+(R53*2)+(R54*3)+(R55*4)+R57+(R58*2)+(R59*3)+(R60*4)</totalsRowFormula>
    </tableColumn>
    <tableColumn id="19" xr3:uid="{00000000-0010-0000-0100-000013000000}" name="MOT" totalsRowFunction="custom" dataDxfId="108" totalsRowDxfId="107">
      <totalsRowFormula>S52+(S53*2)+(S54*3)+(S55*4)+S57+(S58*2)+(S59*3)+(S60*4)</totalsRowFormula>
    </tableColumn>
    <tableColumn id="22" xr3:uid="{00000000-0010-0000-0100-000016000000}" name="röd" totalsRowFunction="custom" dataDxfId="106" totalsRowDxfId="105">
      <calculatedColumnFormula>COUNTIF(Tabell1[[#This Row],[BL]:[MOT]],Blad2!$A$1)</calculatedColumnFormula>
      <totalsRowFormula>T52+(T53*2)+(T54*3)+(T55*4)+T57+(T58*2)+(T59*3)+(T60*4)</totalsRowFormula>
    </tableColumn>
    <tableColumn id="24" xr3:uid="{00000000-0010-0000-0100-000018000000}" name="orange" totalsRowFunction="custom" dataDxfId="104" totalsRowDxfId="103">
      <calculatedColumnFormula>COUNTIF(Tabell1[[#This Row],[BL]:[MOT]],Blad2!$A$2)</calculatedColumnFormula>
      <totalsRowFormula>U52+(U53*2)+(U54*3)+(U55*4)+U57+(U58*2)+(U59*3)+(U60*4)</totalsRowFormula>
    </tableColumn>
    <tableColumn id="25" xr3:uid="{00000000-0010-0000-0100-000019000000}" name="gul" totalsRowFunction="custom" dataDxfId="102" totalsRowDxfId="101">
      <calculatedColumnFormula>COUNTIF(Tabell1[[#This Row],[BL]:[MOT]],Blad2!$A$3)</calculatedColumnFormula>
      <totalsRowFormula>V52+(V53*2)+(V54*3)+(V55*4)+V57+(V58*2)+(V59*3)+(V60*4)</totalsRowFormula>
    </tableColumn>
    <tableColumn id="26" xr3:uid="{00000000-0010-0000-0100-00001A000000}" name="grön" totalsRowFunction="custom" dataDxfId="100" totalsRowDxfId="99">
      <calculatedColumnFormula>COUNTIF(Tabell1[[#This Row],[BL]:[MOT]],Blad2!$A$4)</calculatedColumnFormula>
      <totalsRowFormula>W52+(W53*2)+(W54*3)+(W55*4)+W57+(W58*2)+(W59*3)+(W60*4)</totalsRowFormula>
    </tableColumn>
    <tableColumn id="29" xr3:uid="{00000000-0010-0000-0100-00001D000000}" name="röd2" totalsRowFunction="custom" dataDxfId="98" totalsRowDxfId="97">
      <calculatedColumnFormula>COUNTIF(Tabell1[[#This Row],[BL]:[MOT]],Blad2!$A$6)</calculatedColumnFormula>
      <totalsRowFormula>X52+(X53*2)+(X54*3)+(X55*4)+X57+(X58*2)+(X59*3)+(X60*4)</totalsRowFormula>
    </tableColumn>
    <tableColumn id="28" xr3:uid="{00000000-0010-0000-0100-00001C000000}" name="orange3" totalsRowFunction="custom" dataDxfId="96" totalsRowDxfId="95">
      <calculatedColumnFormula>COUNTIF(Tabell1[[#This Row],[BL]:[MOT]],Blad2!$A$7)</calculatedColumnFormula>
      <totalsRowFormula>Y52+(Y53*2)+(Y54*3)+(Y55*4)+Y57+(Y58*2)+(Y59*3)+(Y60*4)</totalsRowFormula>
    </tableColumn>
    <tableColumn id="27" xr3:uid="{00000000-0010-0000-0100-00001B000000}" name="gul4" totalsRowFunction="custom" dataDxfId="94" totalsRowDxfId="93">
      <calculatedColumnFormula>COUNTIF(Tabell1[[#This Row],[BL]:[MOT]],Blad2!$A$8)</calculatedColumnFormula>
      <totalsRowFormula>Z52+(Z53*2)+(Z54*3)+(Z55*4)+Z57+(Z58*2)+(Z59*3)+(Z60*4)</totalsRowFormula>
    </tableColumn>
    <tableColumn id="23" xr3:uid="{00000000-0010-0000-0100-000017000000}" name="grön5" totalsRowFunction="custom" dataDxfId="92" totalsRowDxfId="91">
      <calculatedColumnFormula>COUNTIF(Tabell1[[#This Row],[BL]:[MOT]],Blad2!$A$9)</calculatedColumnFormula>
      <totalsRowFormula>AA52+(AA53*2)+(AA54*3)+(AA55*4)+AA57+(AA58*2)+(AA59*3)+(AA60*4)</totalsRowFormula>
    </tableColumn>
    <tableColumn id="20" xr3:uid="{00000000-0010-0000-0100-000014000000}" name="grön6" dataDxfId="90" totalsRowDxfId="89">
      <calculatedColumnFormula>Tabell1[[#This Row],[röd]]+(Tabell1[[#This Row],[orange]]*2)+(Tabell1[[#This Row],[gul]]*3)+(Tabell1[[#This Row],[grön]]*4)+Tabell1[[#This Row],[röd2]]+(Tabell1[[#This Row],[orange3]]*2)+(Tabell1[[#This Row],[gul4]]*3)+(Tabell1[[#This Row],[grön5]]*4)</calculatedColumnFormula>
    </tableColumn>
  </tableColumns>
  <tableStyleInfo name="TableStyleLight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l13" displayName="Tabell13" ref="A17:Z34" totalsRowShown="0" headerRowDxfId="52" dataDxfId="51">
  <autoFilter ref="A17:Z34" xr:uid="{00000000-0009-0000-0100-000002000000}"/>
  <tableColumns count="26">
    <tableColumn id="1" xr3:uid="{00000000-0010-0000-0000-000001000000}" name="Elev" dataDxfId="50" totalsRowDxfId="49"/>
    <tableColumn id="2" xr3:uid="{00000000-0010-0000-0000-000002000000}" name="Årskurs" dataDxfId="48" totalsRowDxfId="47"/>
    <tableColumn id="3" xr3:uid="{00000000-0010-0000-0000-000003000000}" name="BL" dataDxfId="46" totalsRowDxfId="45"/>
    <tableColumn id="4" xr3:uid="{00000000-0010-0000-0000-000004000000}" name="EN" dataDxfId="44" totalsRowDxfId="43"/>
    <tableColumn id="5" xr3:uid="{00000000-0010-0000-0000-000005000000}" name="HKK" dataDxfId="42" totalsRowDxfId="41"/>
    <tableColumn id="6" xr3:uid="{00000000-0010-0000-0000-000006000000}" name="IDH" dataDxfId="40" totalsRowDxfId="39"/>
    <tableColumn id="7" xr3:uid="{00000000-0010-0000-0000-000007000000}" name="MA" dataDxfId="38" totalsRowDxfId="37"/>
    <tableColumn id="8" xr3:uid="{00000000-0010-0000-0000-000008000000}" name="NO" dataDxfId="36" totalsRowDxfId="35"/>
    <tableColumn id="9" xr3:uid="{00000000-0010-0000-0000-000009000000}" name="SO" dataDxfId="34" totalsRowDxfId="33"/>
    <tableColumn id="10" xr3:uid="{00000000-0010-0000-0000-00000A000000}" name="SL" dataDxfId="32" totalsRowDxfId="31"/>
    <tableColumn id="11" xr3:uid="{00000000-0010-0000-0000-00000B000000}" name="SV/ SVA" dataDxfId="30" totalsRowDxfId="29"/>
    <tableColumn id="12" xr3:uid="{00000000-0010-0000-0000-00000C000000}" name="MU" dataDxfId="28" totalsRowDxfId="27"/>
    <tableColumn id="13" xr3:uid="{00000000-0010-0000-0000-00000D000000}" name="ML" dataDxfId="26" totalsRowDxfId="25"/>
    <tableColumn id="14" xr3:uid="{00000000-0010-0000-0000-00000E000000}" name="TK" dataDxfId="24" totalsRowDxfId="23"/>
    <tableColumn id="15" xr3:uid="{00000000-0010-0000-0000-00000F000000}" name="VEU/MA" dataDxfId="22" totalsRowDxfId="21"/>
    <tableColumn id="16" xr3:uid="{00000000-0010-0000-0000-000010000000}" name="VEU/NO" dataDxfId="20" totalsRowDxfId="19"/>
    <tableColumn id="17" xr3:uid="{00000000-0010-0000-0000-000011000000}" name="VEU/TK" dataDxfId="18" totalsRowDxfId="17"/>
    <tableColumn id="18" xr3:uid="{00000000-0010-0000-0000-000012000000}" name="VAA/SO" dataDxfId="16" totalsRowDxfId="15"/>
    <tableColumn id="21" xr3:uid="{FFE95EEF-F90C-4FEC-8121-284F7D3F9E80}" name="VAA/HKK" dataDxfId="14" totalsRowDxfId="13"/>
    <tableColumn id="19" xr3:uid="{00000000-0010-0000-0000-000013000000}" name="MOT/FIN" dataDxfId="12" totalsRowDxfId="11"/>
    <tableColumn id="22" xr3:uid="{00000000-0010-0000-0000-000016000000}" name="MOT/GROV" dataDxfId="10">
      <calculatedColumnFormula>COUNTIF(Tabell13[[#This Row],[BL]:[MOT/FIN]],Blad2!$A$1)</calculatedColumnFormula>
    </tableColumn>
    <tableColumn id="24" xr3:uid="{00000000-0010-0000-0000-000018000000}" name="KOM" dataDxfId="9" totalsRowDxfId="8">
      <calculatedColumnFormula>COUNTIF(Tabell13[[#This Row],[BL]:[MOT/FIN]],Blad2!$A$2)</calculatedColumnFormula>
    </tableColumn>
    <tableColumn id="25" xr3:uid="{00000000-0010-0000-0000-000019000000}" name="EST/BL" dataDxfId="7" totalsRowDxfId="6">
      <calculatedColumnFormula>COUNTIF(Tabell13[[#This Row],[BL]:[MOT/FIN]],Blad2!$A$3)</calculatedColumnFormula>
    </tableColumn>
    <tableColumn id="26" xr3:uid="{00000000-0010-0000-0000-00001A000000}" name="EST/MU" dataDxfId="5" totalsRowDxfId="4">
      <calculatedColumnFormula>COUNTIF(Tabell13[[#This Row],[BL]:[MOT/FIN]],Blad2!$A$4)</calculatedColumnFormula>
    </tableColumn>
    <tableColumn id="29" xr3:uid="{00000000-0010-0000-0000-00001D000000}" name="EST/TM" dataDxfId="3" totalsRowDxfId="2">
      <calculatedColumnFormula>COUNTIF(Tabell13[[#This Row],[BL]:[MOT/FIN]],Blad2!$A$6)</calculatedColumnFormula>
    </tableColumn>
    <tableColumn id="28" xr3:uid="{00000000-0010-0000-0000-00001C000000}" name="EST/TX" dataDxfId="1" totalsRowDxfId="0">
      <calculatedColumnFormula>COUNTIF(Tabell13[[#This Row],[BL]:[MOT/FIN]],Blad2!$A$7)</calculatedColumnFormula>
    </tableColumn>
  </tableColumns>
  <tableStyleInfo name="TableStyleLight13" showFirstColumn="0" showLastColumn="0" showRowStripes="1" showColumnStripes="0"/>
</table>
</file>

<file path=xl/theme/theme1.xml><?xml version="1.0" encoding="utf-8"?>
<a:theme xmlns:a="http://schemas.openxmlformats.org/drawingml/2006/main" name="Office-tema">
  <a:themeElements>
    <a:clrScheme name="Stockholms stad">
      <a:dk1>
        <a:srgbClr val="000000"/>
      </a:dk1>
      <a:lt1>
        <a:srgbClr val="FFFFFF"/>
      </a:lt1>
      <a:dk2>
        <a:srgbClr val="C40064"/>
      </a:dk2>
      <a:lt2>
        <a:srgbClr val="FEDEED"/>
      </a:lt2>
      <a:accent1>
        <a:srgbClr val="00867F"/>
      </a:accent1>
      <a:accent2>
        <a:srgbClr val="D5F7F4"/>
      </a:accent2>
      <a:accent3>
        <a:srgbClr val="006EBF"/>
      </a:accent3>
      <a:accent4>
        <a:srgbClr val="DCD9D2"/>
      </a:accent4>
      <a:accent5>
        <a:srgbClr val="5D237D"/>
      </a:accent5>
      <a:accent6>
        <a:srgbClr val="F1E6FC"/>
      </a:accent6>
      <a:hlink>
        <a:srgbClr val="006EBF"/>
      </a:hlink>
      <a:folHlink>
        <a:srgbClr val="5D237D"/>
      </a:folHlink>
    </a:clrScheme>
    <a:fontScheme name="Stockholms stad - Excel">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chemeClr val="accent1"/>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informationssakerhet@grundskola.goteborg.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60"/>
  <sheetViews>
    <sheetView topLeftCell="A18" zoomScaleNormal="100" workbookViewId="0">
      <selection activeCell="S28" sqref="S28"/>
    </sheetView>
  </sheetViews>
  <sheetFormatPr defaultRowHeight="14"/>
  <cols>
    <col min="1" max="1" width="13.08203125" customWidth="1"/>
    <col min="2" max="2" width="9.08203125" bestFit="1" customWidth="1"/>
    <col min="3" max="10" width="4.83203125" customWidth="1"/>
    <col min="11" max="11" width="7.5" customWidth="1"/>
    <col min="12" max="19" width="4.83203125" customWidth="1"/>
    <col min="20" max="27" width="4.83203125" hidden="1" customWidth="1"/>
  </cols>
  <sheetData>
    <row r="1" spans="1:28" s="8" customFormat="1" ht="21.5">
      <c r="A1" s="9" t="s">
        <v>0</v>
      </c>
    </row>
    <row r="3" spans="1:28" ht="34" customHeight="1">
      <c r="A3" s="39" t="s">
        <v>1</v>
      </c>
      <c r="B3" s="39"/>
      <c r="C3" s="44" t="s">
        <v>2</v>
      </c>
      <c r="D3" s="44"/>
      <c r="E3" s="44"/>
      <c r="F3" s="44"/>
      <c r="G3" s="43" t="s">
        <v>3</v>
      </c>
      <c r="H3" s="43"/>
      <c r="I3" s="43"/>
      <c r="J3" s="43"/>
      <c r="M3" s="1"/>
      <c r="N3" s="40" t="s">
        <v>4</v>
      </c>
      <c r="O3" s="40"/>
      <c r="P3" s="40"/>
      <c r="Q3" s="40"/>
      <c r="R3" s="40"/>
      <c r="S3" s="40"/>
      <c r="T3" s="40"/>
      <c r="U3" s="40"/>
      <c r="V3" s="40"/>
      <c r="W3" s="40"/>
      <c r="X3" s="40"/>
      <c r="Y3" s="40"/>
      <c r="Z3" s="40"/>
      <c r="AA3" s="40"/>
      <c r="AB3" s="40"/>
    </row>
    <row r="4" spans="1:28" ht="34" customHeight="1">
      <c r="C4" s="44"/>
      <c r="D4" s="44"/>
      <c r="E4" s="44"/>
      <c r="F4" s="44"/>
      <c r="G4" s="43"/>
      <c r="H4" s="43"/>
      <c r="I4" s="43"/>
      <c r="J4" s="43"/>
      <c r="M4" s="2"/>
      <c r="N4" s="40" t="s">
        <v>5</v>
      </c>
      <c r="O4" s="40"/>
      <c r="P4" s="40"/>
      <c r="Q4" s="40"/>
      <c r="R4" s="40"/>
      <c r="S4" s="40"/>
      <c r="T4" s="40"/>
      <c r="U4" s="40"/>
      <c r="V4" s="40"/>
      <c r="W4" s="40"/>
      <c r="X4" s="40"/>
      <c r="Y4" s="40"/>
      <c r="Z4" s="40"/>
      <c r="AA4" s="40"/>
      <c r="AB4" s="40"/>
    </row>
    <row r="5" spans="1:28" ht="34" customHeight="1">
      <c r="C5" s="41" t="s">
        <v>6</v>
      </c>
      <c r="D5" s="41"/>
      <c r="E5" s="41"/>
      <c r="F5" s="41"/>
      <c r="G5" s="42" t="s">
        <v>7</v>
      </c>
      <c r="H5" s="42"/>
      <c r="I5" s="42"/>
      <c r="J5" s="42"/>
      <c r="M5" s="3"/>
      <c r="N5" s="40" t="s">
        <v>8</v>
      </c>
      <c r="O5" s="40"/>
      <c r="P5" s="40"/>
      <c r="Q5" s="40"/>
      <c r="R5" s="40"/>
      <c r="S5" s="40"/>
      <c r="T5" s="40"/>
      <c r="U5" s="40"/>
      <c r="V5" s="40"/>
      <c r="W5" s="40"/>
      <c r="X5" s="40"/>
      <c r="Y5" s="40"/>
      <c r="Z5" s="40"/>
      <c r="AA5" s="40"/>
      <c r="AB5" s="40"/>
    </row>
    <row r="6" spans="1:28" ht="34" customHeight="1">
      <c r="C6" s="41"/>
      <c r="D6" s="41"/>
      <c r="E6" s="41"/>
      <c r="F6" s="41"/>
      <c r="G6" s="42"/>
      <c r="H6" s="42"/>
      <c r="I6" s="42"/>
      <c r="J6" s="42"/>
      <c r="M6" s="18"/>
      <c r="N6" s="40" t="s">
        <v>9</v>
      </c>
      <c r="O6" s="40"/>
      <c r="P6" s="40"/>
      <c r="Q6" s="40"/>
      <c r="R6" s="40"/>
      <c r="S6" s="40"/>
      <c r="T6" s="40"/>
      <c r="U6" s="40"/>
      <c r="V6" s="40"/>
      <c r="W6" s="40"/>
      <c r="X6" s="40"/>
      <c r="Y6" s="40"/>
      <c r="Z6" s="40"/>
      <c r="AA6" s="40"/>
      <c r="AB6" s="40"/>
    </row>
    <row r="7" spans="1:28" ht="32.25" customHeight="1">
      <c r="F7" s="4" t="s">
        <v>10</v>
      </c>
      <c r="G7" s="39" t="s">
        <v>11</v>
      </c>
      <c r="H7" s="39"/>
      <c r="I7" s="39"/>
      <c r="J7" s="39"/>
      <c r="M7" s="5"/>
      <c r="N7" s="40" t="s">
        <v>12</v>
      </c>
      <c r="O7" s="40"/>
      <c r="P7" s="40"/>
      <c r="Q7" s="40"/>
      <c r="R7" s="40"/>
      <c r="S7" s="40"/>
      <c r="T7" s="40"/>
      <c r="U7" s="40"/>
      <c r="V7" s="40"/>
      <c r="W7" s="40"/>
      <c r="X7" s="40"/>
      <c r="Y7" s="40"/>
      <c r="Z7" s="40"/>
      <c r="AA7" s="40"/>
      <c r="AB7" s="40"/>
    </row>
    <row r="8" spans="1:28" ht="15.75" customHeight="1">
      <c r="E8" s="4"/>
      <c r="K8" s="7"/>
      <c r="L8" s="6"/>
    </row>
    <row r="9" spans="1:28" s="22" customFormat="1" ht="15" customHeight="1">
      <c r="A9" s="20"/>
      <c r="B9" s="21" t="s">
        <v>13</v>
      </c>
      <c r="C9" s="20"/>
      <c r="D9" s="20"/>
      <c r="E9" s="20"/>
      <c r="F9" s="20"/>
      <c r="G9" s="20"/>
      <c r="H9" s="20"/>
      <c r="I9" s="20"/>
      <c r="J9" s="21" t="s">
        <v>14</v>
      </c>
      <c r="K9" s="20"/>
      <c r="L9" s="20"/>
      <c r="M9" s="20"/>
      <c r="N9" s="20"/>
      <c r="O9" s="20"/>
      <c r="P9" s="20"/>
      <c r="Q9" s="20"/>
    </row>
    <row r="10" spans="1:28" ht="15" customHeight="1">
      <c r="A10" s="10"/>
      <c r="C10" s="10" t="s">
        <v>15</v>
      </c>
      <c r="D10" s="10"/>
      <c r="E10" s="10"/>
      <c r="F10" s="10"/>
      <c r="G10" s="11"/>
      <c r="H10" s="12"/>
      <c r="I10" s="10"/>
      <c r="J10" s="10" t="s">
        <v>16</v>
      </c>
      <c r="K10" s="10"/>
      <c r="L10" s="10"/>
      <c r="M10" s="10"/>
      <c r="N10" s="10"/>
      <c r="O10" s="13"/>
      <c r="P10" s="12"/>
      <c r="Q10" s="10"/>
    </row>
    <row r="11" spans="1:28" ht="15" customHeight="1" thickBot="1">
      <c r="A11" s="10"/>
      <c r="C11" s="14" t="s">
        <v>17</v>
      </c>
      <c r="D11" s="14"/>
      <c r="E11" s="14"/>
      <c r="F11" s="14"/>
      <c r="G11" s="15"/>
      <c r="H11" s="16"/>
      <c r="I11" s="10"/>
      <c r="J11" s="14" t="s">
        <v>18</v>
      </c>
      <c r="K11" s="14"/>
      <c r="L11" s="14"/>
      <c r="M11" s="14"/>
      <c r="N11" s="14"/>
      <c r="O11" s="17"/>
      <c r="P11" s="16"/>
      <c r="Q11" s="10"/>
    </row>
    <row r="12" spans="1:28" ht="15" customHeight="1">
      <c r="A12" s="10"/>
      <c r="C12" s="10" t="s">
        <v>19</v>
      </c>
      <c r="D12" s="10"/>
      <c r="E12" s="10"/>
      <c r="F12" s="10"/>
      <c r="G12" s="19"/>
      <c r="H12" s="13"/>
      <c r="I12" s="10"/>
      <c r="J12" s="10" t="s">
        <v>20</v>
      </c>
      <c r="K12" s="10"/>
      <c r="L12" s="10"/>
      <c r="M12" s="10"/>
      <c r="N12" s="10"/>
      <c r="O12" s="19"/>
      <c r="P12" s="11"/>
      <c r="Q12" s="10"/>
    </row>
    <row r="13" spans="1:28" ht="15" customHeight="1">
      <c r="A13" s="10"/>
      <c r="C13" s="10" t="s">
        <v>21</v>
      </c>
      <c r="D13" s="10"/>
      <c r="E13" s="10"/>
      <c r="F13" s="10"/>
      <c r="G13" s="19"/>
      <c r="H13" s="13"/>
      <c r="I13" s="10"/>
      <c r="J13" s="10" t="s">
        <v>22</v>
      </c>
      <c r="K13" s="10"/>
      <c r="L13" s="10"/>
      <c r="M13" s="10"/>
      <c r="N13" s="10"/>
      <c r="O13" s="19"/>
      <c r="P13" s="11"/>
      <c r="Q13" s="10"/>
    </row>
    <row r="14" spans="1:28" ht="8.25" customHeight="1"/>
    <row r="15" spans="1:28" ht="21" customHeight="1">
      <c r="A15" s="23" t="s">
        <v>23</v>
      </c>
      <c r="B15" s="23"/>
      <c r="C15" s="23"/>
      <c r="D15" s="23"/>
      <c r="E15" s="23"/>
      <c r="F15" s="23"/>
      <c r="G15" s="23"/>
      <c r="H15" s="23"/>
      <c r="I15" s="23"/>
      <c r="J15" s="24"/>
      <c r="K15" s="24"/>
      <c r="L15" s="24"/>
      <c r="M15" s="24"/>
      <c r="N15" s="24"/>
      <c r="O15" s="24"/>
      <c r="P15" s="24"/>
      <c r="Q15" s="24"/>
    </row>
    <row r="17" spans="1:28">
      <c r="A17" s="25" t="s">
        <v>24</v>
      </c>
      <c r="B17" s="25" t="s">
        <v>25</v>
      </c>
      <c r="C17" s="25" t="s">
        <v>26</v>
      </c>
      <c r="D17" s="25" t="s">
        <v>27</v>
      </c>
      <c r="E17" s="25" t="s">
        <v>28</v>
      </c>
      <c r="F17" s="25" t="s">
        <v>29</v>
      </c>
      <c r="G17" s="25" t="s">
        <v>30</v>
      </c>
      <c r="H17" s="25" t="s">
        <v>31</v>
      </c>
      <c r="I17" s="25" t="s">
        <v>32</v>
      </c>
      <c r="J17" s="25" t="s">
        <v>33</v>
      </c>
      <c r="K17" s="26" t="s">
        <v>34</v>
      </c>
      <c r="L17" s="25" t="s">
        <v>35</v>
      </c>
      <c r="M17" s="25" t="s">
        <v>36</v>
      </c>
      <c r="N17" s="27" t="s">
        <v>37</v>
      </c>
      <c r="O17" s="25" t="s">
        <v>38</v>
      </c>
      <c r="P17" s="25" t="s">
        <v>39</v>
      </c>
      <c r="Q17" s="25" t="s">
        <v>40</v>
      </c>
      <c r="R17" s="25" t="s">
        <v>41</v>
      </c>
      <c r="S17" s="25" t="s">
        <v>42</v>
      </c>
      <c r="T17" s="33" t="s">
        <v>43</v>
      </c>
      <c r="U17" s="33" t="s">
        <v>44</v>
      </c>
      <c r="V17" s="33" t="s">
        <v>45</v>
      </c>
      <c r="W17" s="33" t="s">
        <v>46</v>
      </c>
      <c r="X17" s="33" t="s">
        <v>47</v>
      </c>
      <c r="Y17" s="33" t="s">
        <v>48</v>
      </c>
      <c r="Z17" s="33" t="s">
        <v>49</v>
      </c>
      <c r="AA17" s="33" t="s">
        <v>50</v>
      </c>
      <c r="AB17" s="28" t="s">
        <v>51</v>
      </c>
    </row>
    <row r="18" spans="1:28">
      <c r="A18" s="24" t="s">
        <v>52</v>
      </c>
      <c r="B18" s="24" t="s">
        <v>53</v>
      </c>
      <c r="C18" s="29" t="s">
        <v>43</v>
      </c>
      <c r="D18" s="29" t="s">
        <v>46</v>
      </c>
      <c r="E18" s="29" t="s">
        <v>46</v>
      </c>
      <c r="F18" s="29" t="s">
        <v>46</v>
      </c>
      <c r="G18" s="29" t="s">
        <v>45</v>
      </c>
      <c r="H18" s="29" t="s">
        <v>46</v>
      </c>
      <c r="I18" s="29" t="s">
        <v>44</v>
      </c>
      <c r="J18" s="29" t="s">
        <v>46</v>
      </c>
      <c r="K18" s="29" t="s">
        <v>46</v>
      </c>
      <c r="L18" s="29" t="s">
        <v>54</v>
      </c>
      <c r="M18" s="29"/>
      <c r="N18" s="29"/>
      <c r="O18" s="29"/>
      <c r="P18" s="29"/>
      <c r="Q18" s="29"/>
      <c r="R18" s="29"/>
      <c r="S18" s="29"/>
      <c r="T18" s="32">
        <f>COUNTIF(Tabell1[[#This Row],[BL]:[MOT]],Blad2!$A$1)</f>
        <v>1</v>
      </c>
      <c r="U18" s="32">
        <f>COUNTIF(Tabell1[[#This Row],[BL]:[MOT]],Blad2!$A$2)</f>
        <v>1</v>
      </c>
      <c r="V18" s="32">
        <f>COUNTIF(Tabell1[[#This Row],[BL]:[MOT]],Blad2!$A$3)</f>
        <v>1</v>
      </c>
      <c r="W18" s="32">
        <f>COUNTIF(Tabell1[[#This Row],[BL]:[MOT]],Blad2!$A$4)</f>
        <v>6</v>
      </c>
      <c r="X18" s="32">
        <f>COUNTIF(Tabell1[[#This Row],[BL]:[MOT]],Blad2!$A$6)</f>
        <v>0</v>
      </c>
      <c r="Y18" s="32">
        <f>COUNTIF(Tabell1[[#This Row],[BL]:[MOT]],Blad2!$A$7)</f>
        <v>0</v>
      </c>
      <c r="Z18" s="32">
        <f>COUNTIF(Tabell1[[#This Row],[BL]:[MOT]],Blad2!$A$8)</f>
        <v>1</v>
      </c>
      <c r="AA18" s="32">
        <f>COUNTIF(Tabell1[[#This Row],[BL]:[MOT]],Blad2!$A$9)</f>
        <v>0</v>
      </c>
      <c r="AB18" s="30">
        <f>Tabell1[[#This Row],[röd]]+(Tabell1[[#This Row],[orange]]*2)+(Tabell1[[#This Row],[gul]]*3)+(Tabell1[[#This Row],[grön]]*4)+Tabell1[[#This Row],[röd2]]+(Tabell1[[#This Row],[orange3]]*2)+(Tabell1[[#This Row],[gul4]]*3)+(Tabell1[[#This Row],[grön5]]*4)</f>
        <v>33</v>
      </c>
    </row>
    <row r="19" spans="1:28">
      <c r="A19" s="24" t="s">
        <v>55</v>
      </c>
      <c r="B19" s="24" t="s">
        <v>56</v>
      </c>
      <c r="C19" s="29" t="s">
        <v>57</v>
      </c>
      <c r="D19" s="29" t="s">
        <v>43</v>
      </c>
      <c r="E19" s="29" t="s">
        <v>46</v>
      </c>
      <c r="F19" s="29" t="s">
        <v>57</v>
      </c>
      <c r="G19" s="29" t="s">
        <v>44</v>
      </c>
      <c r="H19" s="29" t="s">
        <v>43</v>
      </c>
      <c r="I19" s="29" t="s">
        <v>44</v>
      </c>
      <c r="J19" s="29" t="s">
        <v>57</v>
      </c>
      <c r="K19" s="29" t="s">
        <v>43</v>
      </c>
      <c r="L19" s="29" t="s">
        <v>57</v>
      </c>
      <c r="M19" s="29" t="s">
        <v>44</v>
      </c>
      <c r="N19" s="29"/>
      <c r="O19" s="29"/>
      <c r="P19" s="29"/>
      <c r="Q19" s="29"/>
      <c r="R19" s="29"/>
      <c r="S19" s="29"/>
      <c r="T19" s="32">
        <f>COUNTIF(Tabell1[[#This Row],[BL]:[MOT]],Blad2!$A$1)</f>
        <v>3</v>
      </c>
      <c r="U19" s="32">
        <f>COUNTIF(Tabell1[[#This Row],[BL]:[MOT]],Blad2!$A$2)</f>
        <v>3</v>
      </c>
      <c r="V19" s="32">
        <f>COUNTIF(Tabell1[[#This Row],[BL]:[MOT]],Blad2!$A$3)</f>
        <v>0</v>
      </c>
      <c r="W19" s="32">
        <f>COUNTIF(Tabell1[[#This Row],[BL]:[MOT]],Blad2!$A$4)</f>
        <v>1</v>
      </c>
      <c r="X19" s="32">
        <f>COUNTIF(Tabell1[[#This Row],[BL]:[MOT]],Blad2!$A$6)</f>
        <v>0</v>
      </c>
      <c r="Y19" s="32">
        <f>COUNTIF(Tabell1[[#This Row],[BL]:[MOT]],Blad2!$A$7)</f>
        <v>0</v>
      </c>
      <c r="Z19" s="32">
        <f>COUNTIF(Tabell1[[#This Row],[BL]:[MOT]],Blad2!$A$8)</f>
        <v>0</v>
      </c>
      <c r="AA19" s="32">
        <f>COUNTIF(Tabell1[[#This Row],[BL]:[MOT]],Blad2!$A$9)</f>
        <v>0</v>
      </c>
      <c r="AB19" s="30">
        <f>Tabell1[[#This Row],[röd]]+(Tabell1[[#This Row],[orange]]*2)+(Tabell1[[#This Row],[gul]]*3)+(Tabell1[[#This Row],[grön]]*4)+Tabell1[[#This Row],[röd2]]+(Tabell1[[#This Row],[orange3]]*2)+(Tabell1[[#This Row],[gul4]]*3)+(Tabell1[[#This Row],[grön5]]*4)</f>
        <v>13</v>
      </c>
    </row>
    <row r="20" spans="1:28">
      <c r="A20" s="24" t="s">
        <v>58</v>
      </c>
      <c r="B20" s="24" t="s">
        <v>59</v>
      </c>
      <c r="C20" s="29" t="s">
        <v>45</v>
      </c>
      <c r="D20" s="29" t="s">
        <v>60</v>
      </c>
      <c r="E20" s="29" t="s">
        <v>43</v>
      </c>
      <c r="F20" s="29" t="s">
        <v>45</v>
      </c>
      <c r="G20" s="29" t="s">
        <v>45</v>
      </c>
      <c r="H20" s="29" t="s">
        <v>46</v>
      </c>
      <c r="I20" s="29" t="s">
        <v>45</v>
      </c>
      <c r="J20" s="29" t="s">
        <v>43</v>
      </c>
      <c r="K20" s="29" t="s">
        <v>44</v>
      </c>
      <c r="L20" s="29" t="s">
        <v>45</v>
      </c>
      <c r="M20" s="29"/>
      <c r="N20" s="29"/>
      <c r="O20" s="29"/>
      <c r="P20" s="29"/>
      <c r="Q20" s="29"/>
      <c r="R20" s="29"/>
      <c r="S20" s="29"/>
      <c r="T20" s="32">
        <f>COUNTIF(Tabell1[[#This Row],[BL]:[MOT]],Blad2!$A$1)</f>
        <v>2</v>
      </c>
      <c r="U20" s="32">
        <f>COUNTIF(Tabell1[[#This Row],[BL]:[MOT]],Blad2!$A$2)</f>
        <v>1</v>
      </c>
      <c r="V20" s="32">
        <f>COUNTIF(Tabell1[[#This Row],[BL]:[MOT]],Blad2!$A$3)</f>
        <v>5</v>
      </c>
      <c r="W20" s="32">
        <f>COUNTIF(Tabell1[[#This Row],[BL]:[MOT]],Blad2!$A$4)</f>
        <v>1</v>
      </c>
      <c r="X20" s="32">
        <f>COUNTIF(Tabell1[[#This Row],[BL]:[MOT]],Blad2!$A$6)</f>
        <v>0</v>
      </c>
      <c r="Y20" s="32">
        <f>COUNTIF(Tabell1[[#This Row],[BL]:[MOT]],Blad2!$A$7)</f>
        <v>0</v>
      </c>
      <c r="Z20" s="32">
        <f>COUNTIF(Tabell1[[#This Row],[BL]:[MOT]],Blad2!$A$8)</f>
        <v>0</v>
      </c>
      <c r="AA20" s="32">
        <f>COUNTIF(Tabell1[[#This Row],[BL]:[MOT]],Blad2!$A$9)</f>
        <v>1</v>
      </c>
      <c r="AB20" s="30">
        <f>Tabell1[[#This Row],[röd]]+(Tabell1[[#This Row],[orange]]*2)+(Tabell1[[#This Row],[gul]]*3)+(Tabell1[[#This Row],[grön]]*4)+Tabell1[[#This Row],[röd2]]+(Tabell1[[#This Row],[orange3]]*2)+(Tabell1[[#This Row],[gul4]]*3)+(Tabell1[[#This Row],[grön5]]*4)</f>
        <v>27</v>
      </c>
    </row>
    <row r="21" spans="1:28">
      <c r="A21" s="24" t="s">
        <v>61</v>
      </c>
      <c r="B21" s="24" t="s">
        <v>62</v>
      </c>
      <c r="C21" s="29" t="s">
        <v>45</v>
      </c>
      <c r="D21" s="29" t="s">
        <v>44</v>
      </c>
      <c r="E21" s="29" t="s">
        <v>46</v>
      </c>
      <c r="F21" s="29" t="s">
        <v>43</v>
      </c>
      <c r="G21" s="29" t="s">
        <v>54</v>
      </c>
      <c r="H21" s="29" t="s">
        <v>44</v>
      </c>
      <c r="I21" s="29" t="s">
        <v>63</v>
      </c>
      <c r="J21" s="29" t="s">
        <v>46</v>
      </c>
      <c r="K21" s="29" t="s">
        <v>46</v>
      </c>
      <c r="L21" s="29" t="s">
        <v>54</v>
      </c>
      <c r="M21" s="29"/>
      <c r="N21" s="29"/>
      <c r="O21" s="29"/>
      <c r="P21" s="29"/>
      <c r="Q21" s="29"/>
      <c r="R21" s="29"/>
      <c r="S21" s="29"/>
      <c r="T21" s="32">
        <f>COUNTIF(Tabell1[[#This Row],[BL]:[MOT]],Blad2!$A$1)</f>
        <v>1</v>
      </c>
      <c r="U21" s="32">
        <f>COUNTIF(Tabell1[[#This Row],[BL]:[MOT]],Blad2!$A$2)</f>
        <v>2</v>
      </c>
      <c r="V21" s="32">
        <f>COUNTIF(Tabell1[[#This Row],[BL]:[MOT]],Blad2!$A$3)</f>
        <v>1</v>
      </c>
      <c r="W21" s="32">
        <f>COUNTIF(Tabell1[[#This Row],[BL]:[MOT]],Blad2!$A$4)</f>
        <v>3</v>
      </c>
      <c r="X21" s="32">
        <f>COUNTIF(Tabell1[[#This Row],[BL]:[MOT]],Blad2!$A$6)</f>
        <v>0</v>
      </c>
      <c r="Y21" s="32">
        <f>COUNTIF(Tabell1[[#This Row],[BL]:[MOT]],Blad2!$A$7)</f>
        <v>1</v>
      </c>
      <c r="Z21" s="32">
        <f>COUNTIF(Tabell1[[#This Row],[BL]:[MOT]],Blad2!$A$8)</f>
        <v>2</v>
      </c>
      <c r="AA21" s="32">
        <f>COUNTIF(Tabell1[[#This Row],[BL]:[MOT]],Blad2!$A$9)</f>
        <v>0</v>
      </c>
      <c r="AB21" s="30">
        <f>Tabell1[[#This Row],[röd]]+(Tabell1[[#This Row],[orange]]*2)+(Tabell1[[#This Row],[gul]]*3)+(Tabell1[[#This Row],[grön]]*4)+Tabell1[[#This Row],[röd2]]+(Tabell1[[#This Row],[orange3]]*2)+(Tabell1[[#This Row],[gul4]]*3)+(Tabell1[[#This Row],[grön5]]*4)</f>
        <v>28</v>
      </c>
    </row>
    <row r="22" spans="1:28">
      <c r="A22" s="24" t="s">
        <v>64</v>
      </c>
      <c r="B22" s="24" t="s">
        <v>65</v>
      </c>
      <c r="C22" s="29" t="s">
        <v>60</v>
      </c>
      <c r="D22" s="29" t="s">
        <v>45</v>
      </c>
      <c r="E22" s="29" t="s">
        <v>44</v>
      </c>
      <c r="F22" s="29" t="s">
        <v>44</v>
      </c>
      <c r="G22" s="29" t="s">
        <v>43</v>
      </c>
      <c r="H22" s="29" t="s">
        <v>46</v>
      </c>
      <c r="I22" s="29" t="s">
        <v>66</v>
      </c>
      <c r="J22" s="29" t="s">
        <v>44</v>
      </c>
      <c r="K22" s="29" t="s">
        <v>45</v>
      </c>
      <c r="L22" s="29" t="s">
        <v>44</v>
      </c>
      <c r="M22" s="29" t="s">
        <v>46</v>
      </c>
      <c r="N22" s="29"/>
      <c r="O22" s="29"/>
      <c r="P22" s="29"/>
      <c r="Q22" s="29"/>
      <c r="R22" s="29"/>
      <c r="S22" s="29"/>
      <c r="T22" s="32">
        <f>COUNTIF(Tabell1[[#This Row],[BL]:[MOT]],Blad2!$A$1)</f>
        <v>1</v>
      </c>
      <c r="U22" s="32">
        <f>COUNTIF(Tabell1[[#This Row],[BL]:[MOT]],Blad2!$A$2)</f>
        <v>4</v>
      </c>
      <c r="V22" s="32">
        <f>COUNTIF(Tabell1[[#This Row],[BL]:[MOT]],Blad2!$A$3)</f>
        <v>2</v>
      </c>
      <c r="W22" s="32">
        <f>COUNTIF(Tabell1[[#This Row],[BL]:[MOT]],Blad2!$A$4)</f>
        <v>2</v>
      </c>
      <c r="X22" s="32">
        <f>COUNTIF(Tabell1[[#This Row],[BL]:[MOT]],Blad2!$A$6)</f>
        <v>1</v>
      </c>
      <c r="Y22" s="32">
        <f>COUNTIF(Tabell1[[#This Row],[BL]:[MOT]],Blad2!$A$7)</f>
        <v>0</v>
      </c>
      <c r="Z22" s="32">
        <f>COUNTIF(Tabell1[[#This Row],[BL]:[MOT]],Blad2!$A$8)</f>
        <v>0</v>
      </c>
      <c r="AA22" s="32">
        <f>COUNTIF(Tabell1[[#This Row],[BL]:[MOT]],Blad2!$A$9)</f>
        <v>1</v>
      </c>
      <c r="AB22" s="30">
        <f>Tabell1[[#This Row],[röd]]+(Tabell1[[#This Row],[orange]]*2)+(Tabell1[[#This Row],[gul]]*3)+(Tabell1[[#This Row],[grön]]*4)+Tabell1[[#This Row],[röd2]]+(Tabell1[[#This Row],[orange3]]*2)+(Tabell1[[#This Row],[gul4]]*3)+(Tabell1[[#This Row],[grön5]]*4)</f>
        <v>28</v>
      </c>
    </row>
    <row r="23" spans="1:28">
      <c r="A23" s="24" t="s">
        <v>67</v>
      </c>
      <c r="B23" s="24" t="s">
        <v>68</v>
      </c>
      <c r="C23" s="29" t="s">
        <v>45</v>
      </c>
      <c r="D23" s="29" t="s">
        <v>44</v>
      </c>
      <c r="E23" s="29" t="s">
        <v>46</v>
      </c>
      <c r="F23" s="29" t="s">
        <v>57</v>
      </c>
      <c r="G23" s="29" t="s">
        <v>44</v>
      </c>
      <c r="H23" s="29" t="s">
        <v>43</v>
      </c>
      <c r="I23" s="29" t="s">
        <v>46</v>
      </c>
      <c r="J23" s="29" t="s">
        <v>43</v>
      </c>
      <c r="K23" s="29" t="s">
        <v>43</v>
      </c>
      <c r="L23" s="29" t="s">
        <v>44</v>
      </c>
      <c r="M23" s="29"/>
      <c r="N23" s="29"/>
      <c r="O23" s="29"/>
      <c r="P23" s="29"/>
      <c r="Q23" s="29"/>
      <c r="R23" s="29"/>
      <c r="S23" s="29"/>
      <c r="T23" s="32">
        <f>COUNTIF(Tabell1[[#This Row],[BL]:[MOT]],Blad2!$A$1)</f>
        <v>3</v>
      </c>
      <c r="U23" s="32">
        <f>COUNTIF(Tabell1[[#This Row],[BL]:[MOT]],Blad2!$A$2)</f>
        <v>3</v>
      </c>
      <c r="V23" s="32">
        <f>COUNTIF(Tabell1[[#This Row],[BL]:[MOT]],Blad2!$A$3)</f>
        <v>1</v>
      </c>
      <c r="W23" s="32">
        <f>COUNTIF(Tabell1[[#This Row],[BL]:[MOT]],Blad2!$A$4)</f>
        <v>2</v>
      </c>
      <c r="X23" s="32">
        <f>COUNTIF(Tabell1[[#This Row],[BL]:[MOT]],Blad2!$A$6)</f>
        <v>0</v>
      </c>
      <c r="Y23" s="32">
        <f>COUNTIF(Tabell1[[#This Row],[BL]:[MOT]],Blad2!$A$7)</f>
        <v>0</v>
      </c>
      <c r="Z23" s="32">
        <f>COUNTIF(Tabell1[[#This Row],[BL]:[MOT]],Blad2!$A$8)</f>
        <v>0</v>
      </c>
      <c r="AA23" s="32">
        <f>COUNTIF(Tabell1[[#This Row],[BL]:[MOT]],Blad2!$A$9)</f>
        <v>0</v>
      </c>
      <c r="AB23" s="30">
        <f>Tabell1[[#This Row],[röd]]+(Tabell1[[#This Row],[orange]]*2)+(Tabell1[[#This Row],[gul]]*3)+(Tabell1[[#This Row],[grön]]*4)+Tabell1[[#This Row],[röd2]]+(Tabell1[[#This Row],[orange3]]*2)+(Tabell1[[#This Row],[gul4]]*3)+(Tabell1[[#This Row],[grön5]]*4)</f>
        <v>20</v>
      </c>
    </row>
    <row r="24" spans="1:28">
      <c r="A24" s="24" t="s">
        <v>69</v>
      </c>
      <c r="B24" s="24" t="s">
        <v>70</v>
      </c>
      <c r="C24" s="29"/>
      <c r="D24" s="29"/>
      <c r="E24" s="29"/>
      <c r="F24" s="29"/>
      <c r="G24" s="29"/>
      <c r="H24" s="29"/>
      <c r="I24" s="29"/>
      <c r="J24" s="29"/>
      <c r="K24" s="29"/>
      <c r="L24" s="29"/>
      <c r="M24" s="29"/>
      <c r="N24" s="29"/>
      <c r="O24" s="29" t="s">
        <v>43</v>
      </c>
      <c r="P24" s="29" t="s">
        <v>44</v>
      </c>
      <c r="Q24" s="29" t="s">
        <v>44</v>
      </c>
      <c r="R24" s="29" t="s">
        <v>46</v>
      </c>
      <c r="S24" s="29" t="s">
        <v>45</v>
      </c>
      <c r="T24" s="32">
        <f>COUNTIF(Tabell1[[#This Row],[BL]:[MOT]],Blad2!$A$1)</f>
        <v>1</v>
      </c>
      <c r="U24" s="32">
        <f>COUNTIF(Tabell1[[#This Row],[BL]:[MOT]],Blad2!$A$2)</f>
        <v>2</v>
      </c>
      <c r="V24" s="32">
        <f>COUNTIF(Tabell1[[#This Row],[BL]:[MOT]],Blad2!$A$3)</f>
        <v>1</v>
      </c>
      <c r="W24" s="32">
        <f>COUNTIF(Tabell1[[#This Row],[BL]:[MOT]],Blad2!$A$4)</f>
        <v>1</v>
      </c>
      <c r="X24" s="32">
        <f>COUNTIF(Tabell1[[#This Row],[BL]:[MOT]],Blad2!$A$6)</f>
        <v>0</v>
      </c>
      <c r="Y24" s="32">
        <f>COUNTIF(Tabell1[[#This Row],[BL]:[MOT]],Blad2!$A$7)</f>
        <v>0</v>
      </c>
      <c r="Z24" s="32">
        <f>COUNTIF(Tabell1[[#This Row],[BL]:[MOT]],Blad2!$A$8)</f>
        <v>0</v>
      </c>
      <c r="AA24" s="32">
        <f>COUNTIF(Tabell1[[#This Row],[BL]:[MOT]],Blad2!$A$9)</f>
        <v>0</v>
      </c>
      <c r="AB24" s="30">
        <f>Tabell1[[#This Row],[röd]]+(Tabell1[[#This Row],[orange]]*2)+(Tabell1[[#This Row],[gul]]*3)+(Tabell1[[#This Row],[grön]]*4)+Tabell1[[#This Row],[röd2]]+(Tabell1[[#This Row],[orange3]]*2)+(Tabell1[[#This Row],[gul4]]*3)+(Tabell1[[#This Row],[grön5]]*4)</f>
        <v>12</v>
      </c>
    </row>
    <row r="25" spans="1:28">
      <c r="A25" s="24" t="s">
        <v>71</v>
      </c>
      <c r="B25" s="24" t="s">
        <v>72</v>
      </c>
      <c r="C25" s="29"/>
      <c r="D25" s="29"/>
      <c r="E25" s="29"/>
      <c r="F25" s="29"/>
      <c r="G25" s="29"/>
      <c r="H25" s="29"/>
      <c r="I25" s="29"/>
      <c r="J25" s="29"/>
      <c r="K25" s="29"/>
      <c r="L25" s="29"/>
      <c r="M25" s="29"/>
      <c r="N25" s="29"/>
      <c r="O25" s="29" t="s">
        <v>46</v>
      </c>
      <c r="P25" s="29" t="s">
        <v>43</v>
      </c>
      <c r="Q25" s="29" t="s">
        <v>46</v>
      </c>
      <c r="R25" s="29" t="s">
        <v>46</v>
      </c>
      <c r="S25" s="29" t="s">
        <v>46</v>
      </c>
      <c r="T25" s="32">
        <f>COUNTIF(Tabell1[[#This Row],[BL]:[MOT]],Blad2!$A$1)</f>
        <v>1</v>
      </c>
      <c r="U25" s="32">
        <f>COUNTIF(Tabell1[[#This Row],[BL]:[MOT]],Blad2!$A$2)</f>
        <v>0</v>
      </c>
      <c r="V25" s="32">
        <f>COUNTIF(Tabell1[[#This Row],[BL]:[MOT]],Blad2!$A$3)</f>
        <v>0</v>
      </c>
      <c r="W25" s="32">
        <f>COUNTIF(Tabell1[[#This Row],[BL]:[MOT]],Blad2!$A$4)</f>
        <v>4</v>
      </c>
      <c r="X25" s="32">
        <f>COUNTIF(Tabell1[[#This Row],[BL]:[MOT]],Blad2!$A$6)</f>
        <v>0</v>
      </c>
      <c r="Y25" s="32">
        <f>COUNTIF(Tabell1[[#This Row],[BL]:[MOT]],Blad2!$A$7)</f>
        <v>0</v>
      </c>
      <c r="Z25" s="32">
        <f>COUNTIF(Tabell1[[#This Row],[BL]:[MOT]],Blad2!$A$8)</f>
        <v>0</v>
      </c>
      <c r="AA25" s="32">
        <f>COUNTIF(Tabell1[[#This Row],[BL]:[MOT]],Blad2!$A$9)</f>
        <v>0</v>
      </c>
      <c r="AB25" s="30">
        <f>Tabell1[[#This Row],[röd]]+(Tabell1[[#This Row],[orange]]*2)+(Tabell1[[#This Row],[gul]]*3)+(Tabell1[[#This Row],[grön]]*4)+Tabell1[[#This Row],[röd2]]+(Tabell1[[#This Row],[orange3]]*2)+(Tabell1[[#This Row],[gul4]]*3)+(Tabell1[[#This Row],[grön5]]*4)</f>
        <v>17</v>
      </c>
    </row>
    <row r="26" spans="1:28">
      <c r="A26" s="24" t="s">
        <v>73</v>
      </c>
      <c r="B26" s="24" t="s">
        <v>74</v>
      </c>
      <c r="C26" s="29"/>
      <c r="D26" s="29"/>
      <c r="E26" s="29"/>
      <c r="F26" s="29"/>
      <c r="G26" s="29"/>
      <c r="H26" s="29"/>
      <c r="I26" s="29"/>
      <c r="J26" s="29"/>
      <c r="K26" s="29"/>
      <c r="L26" s="29"/>
      <c r="M26" s="29"/>
      <c r="N26" s="29"/>
      <c r="O26" s="29" t="s">
        <v>57</v>
      </c>
      <c r="P26" s="29" t="s">
        <v>45</v>
      </c>
      <c r="Q26" s="29" t="s">
        <v>43</v>
      </c>
      <c r="R26" s="29" t="s">
        <v>57</v>
      </c>
      <c r="S26" s="29" t="s">
        <v>45</v>
      </c>
      <c r="T26" s="32">
        <f>COUNTIF(Tabell1[[#This Row],[BL]:[MOT]],Blad2!$A$1)</f>
        <v>1</v>
      </c>
      <c r="U26" s="32">
        <f>COUNTIF(Tabell1[[#This Row],[BL]:[MOT]],Blad2!$A$2)</f>
        <v>0</v>
      </c>
      <c r="V26" s="32">
        <f>COUNTIF(Tabell1[[#This Row],[BL]:[MOT]],Blad2!$A$3)</f>
        <v>2</v>
      </c>
      <c r="W26" s="32">
        <f>COUNTIF(Tabell1[[#This Row],[BL]:[MOT]],Blad2!$A$4)</f>
        <v>0</v>
      </c>
      <c r="X26" s="32">
        <f>COUNTIF(Tabell1[[#This Row],[BL]:[MOT]],Blad2!$A$6)</f>
        <v>0</v>
      </c>
      <c r="Y26" s="32">
        <f>COUNTIF(Tabell1[[#This Row],[BL]:[MOT]],Blad2!$A$7)</f>
        <v>0</v>
      </c>
      <c r="Z26" s="32">
        <f>COUNTIF(Tabell1[[#This Row],[BL]:[MOT]],Blad2!$A$8)</f>
        <v>0</v>
      </c>
      <c r="AA26" s="32">
        <f>COUNTIF(Tabell1[[#This Row],[BL]:[MOT]],Blad2!$A$9)</f>
        <v>0</v>
      </c>
      <c r="AB26" s="30">
        <f>Tabell1[[#This Row],[röd]]+(Tabell1[[#This Row],[orange]]*2)+(Tabell1[[#This Row],[gul]]*3)+(Tabell1[[#This Row],[grön]]*4)+Tabell1[[#This Row],[röd2]]+(Tabell1[[#This Row],[orange3]]*2)+(Tabell1[[#This Row],[gul4]]*3)+(Tabell1[[#This Row],[grön5]]*4)</f>
        <v>7</v>
      </c>
    </row>
    <row r="27" spans="1:28">
      <c r="A27" s="24" t="s">
        <v>75</v>
      </c>
      <c r="B27" s="24" t="s">
        <v>76</v>
      </c>
      <c r="C27" s="29"/>
      <c r="D27" s="29"/>
      <c r="E27" s="29"/>
      <c r="F27" s="29"/>
      <c r="G27" s="29"/>
      <c r="H27" s="29"/>
      <c r="I27" s="29"/>
      <c r="J27" s="29"/>
      <c r="K27" s="29"/>
      <c r="L27" s="29"/>
      <c r="M27" s="29"/>
      <c r="N27" s="29"/>
      <c r="O27" s="29" t="s">
        <v>44</v>
      </c>
      <c r="P27" s="29" t="s">
        <v>46</v>
      </c>
      <c r="Q27" s="29" t="s">
        <v>44</v>
      </c>
      <c r="R27" s="29" t="s">
        <v>43</v>
      </c>
      <c r="S27" s="29" t="s">
        <v>45</v>
      </c>
      <c r="T27" s="32">
        <f>COUNTIF(Tabell1[[#This Row],[BL]:[MOT]],Blad2!$A$1)</f>
        <v>1</v>
      </c>
      <c r="U27" s="32">
        <f>COUNTIF(Tabell1[[#This Row],[BL]:[MOT]],Blad2!$A$2)</f>
        <v>2</v>
      </c>
      <c r="V27" s="32">
        <f>COUNTIF(Tabell1[[#This Row],[BL]:[MOT]],Blad2!$A$3)</f>
        <v>1</v>
      </c>
      <c r="W27" s="32">
        <f>COUNTIF(Tabell1[[#This Row],[BL]:[MOT]],Blad2!$A$4)</f>
        <v>1</v>
      </c>
      <c r="X27" s="32">
        <f>COUNTIF(Tabell1[[#This Row],[BL]:[MOT]],Blad2!$A$6)</f>
        <v>0</v>
      </c>
      <c r="Y27" s="32">
        <f>COUNTIF(Tabell1[[#This Row],[BL]:[MOT]],Blad2!$A$7)</f>
        <v>0</v>
      </c>
      <c r="Z27" s="32">
        <f>COUNTIF(Tabell1[[#This Row],[BL]:[MOT]],Blad2!$A$8)</f>
        <v>0</v>
      </c>
      <c r="AA27" s="32">
        <f>COUNTIF(Tabell1[[#This Row],[BL]:[MOT]],Blad2!$A$9)</f>
        <v>0</v>
      </c>
      <c r="AB27" s="30">
        <f>Tabell1[[#This Row],[röd]]+(Tabell1[[#This Row],[orange]]*2)+(Tabell1[[#This Row],[gul]]*3)+(Tabell1[[#This Row],[grön]]*4)+Tabell1[[#This Row],[röd2]]+(Tabell1[[#This Row],[orange3]]*2)+(Tabell1[[#This Row],[gul4]]*3)+(Tabell1[[#This Row],[grön5]]*4)</f>
        <v>12</v>
      </c>
    </row>
    <row r="28" spans="1:28">
      <c r="A28" s="24"/>
      <c r="B28" s="24"/>
      <c r="C28" s="29"/>
      <c r="D28" s="29"/>
      <c r="E28" s="29"/>
      <c r="F28" s="29"/>
      <c r="G28" s="29"/>
      <c r="H28" s="29"/>
      <c r="I28" s="29"/>
      <c r="J28" s="29"/>
      <c r="K28" s="29"/>
      <c r="L28" s="29"/>
      <c r="M28" s="29"/>
      <c r="N28" s="29"/>
      <c r="O28" s="29"/>
      <c r="P28" s="29"/>
      <c r="Q28" s="29"/>
      <c r="R28" s="29"/>
      <c r="S28" s="29"/>
      <c r="T28" s="32">
        <f>COUNTIF(Tabell1[[#This Row],[BL]:[MOT]],Blad2!$A$1)</f>
        <v>0</v>
      </c>
      <c r="U28" s="32">
        <f>COUNTIF(Tabell1[[#This Row],[BL]:[MOT]],Blad2!$A$2)</f>
        <v>0</v>
      </c>
      <c r="V28" s="32">
        <f>COUNTIF(Tabell1[[#This Row],[BL]:[MOT]],Blad2!$A$3)</f>
        <v>0</v>
      </c>
      <c r="W28" s="32">
        <f>COUNTIF(Tabell1[[#This Row],[BL]:[MOT]],Blad2!$A$4)</f>
        <v>0</v>
      </c>
      <c r="X28" s="32">
        <f>COUNTIF(Tabell1[[#This Row],[BL]:[MOT]],Blad2!$A$6)</f>
        <v>0</v>
      </c>
      <c r="Y28" s="32">
        <f>COUNTIF(Tabell1[[#This Row],[BL]:[MOT]],Blad2!$A$7)</f>
        <v>0</v>
      </c>
      <c r="Z28" s="32">
        <f>COUNTIF(Tabell1[[#This Row],[BL]:[MOT]],Blad2!$A$8)</f>
        <v>0</v>
      </c>
      <c r="AA28" s="32">
        <f>COUNTIF(Tabell1[[#This Row],[BL]:[MOT]],Blad2!$A$9)</f>
        <v>0</v>
      </c>
      <c r="AB28" s="30">
        <f>Tabell1[[#This Row],[röd]]+(Tabell1[[#This Row],[orange]]*2)+(Tabell1[[#This Row],[gul]]*3)+(Tabell1[[#This Row],[grön]]*4)+Tabell1[[#This Row],[röd2]]+(Tabell1[[#This Row],[orange3]]*2)+(Tabell1[[#This Row],[gul4]]*3)+(Tabell1[[#This Row],[grön5]]*4)</f>
        <v>0</v>
      </c>
    </row>
    <row r="29" spans="1:28">
      <c r="A29" s="24"/>
      <c r="B29" s="24"/>
      <c r="C29" s="29"/>
      <c r="D29" s="29"/>
      <c r="E29" s="29"/>
      <c r="F29" s="29"/>
      <c r="G29" s="29"/>
      <c r="H29" s="29"/>
      <c r="I29" s="29"/>
      <c r="J29" s="29"/>
      <c r="K29" s="29"/>
      <c r="L29" s="29"/>
      <c r="M29" s="29"/>
      <c r="N29" s="29"/>
      <c r="O29" s="29"/>
      <c r="P29" s="29"/>
      <c r="Q29" s="29"/>
      <c r="R29" s="29"/>
      <c r="S29" s="29"/>
      <c r="T29" s="32">
        <f>COUNTIF(Tabell1[[#This Row],[BL]:[MOT]],Blad2!$A$1)</f>
        <v>0</v>
      </c>
      <c r="U29" s="32">
        <f>COUNTIF(Tabell1[[#This Row],[BL]:[MOT]],Blad2!$A$2)</f>
        <v>0</v>
      </c>
      <c r="V29" s="32">
        <f>COUNTIF(Tabell1[[#This Row],[BL]:[MOT]],Blad2!$A$3)</f>
        <v>0</v>
      </c>
      <c r="W29" s="32">
        <f>COUNTIF(Tabell1[[#This Row],[BL]:[MOT]],Blad2!$A$4)</f>
        <v>0</v>
      </c>
      <c r="X29" s="32">
        <f>COUNTIF(Tabell1[[#This Row],[BL]:[MOT]],Blad2!$A$6)</f>
        <v>0</v>
      </c>
      <c r="Y29" s="32">
        <f>COUNTIF(Tabell1[[#This Row],[BL]:[MOT]],Blad2!$A$7)</f>
        <v>0</v>
      </c>
      <c r="Z29" s="32">
        <f>COUNTIF(Tabell1[[#This Row],[BL]:[MOT]],Blad2!$A$8)</f>
        <v>0</v>
      </c>
      <c r="AA29" s="32">
        <f>COUNTIF(Tabell1[[#This Row],[BL]:[MOT]],Blad2!$A$9)</f>
        <v>0</v>
      </c>
      <c r="AB29" s="30">
        <f>Tabell1[[#This Row],[röd]]+(Tabell1[[#This Row],[orange]]*2)+(Tabell1[[#This Row],[gul]]*3)+(Tabell1[[#This Row],[grön]]*4)+Tabell1[[#This Row],[röd2]]+(Tabell1[[#This Row],[orange3]]*2)+(Tabell1[[#This Row],[gul4]]*3)+(Tabell1[[#This Row],[grön5]]*4)</f>
        <v>0</v>
      </c>
    </row>
    <row r="30" spans="1:28">
      <c r="A30" s="24"/>
      <c r="B30" s="24"/>
      <c r="C30" s="29"/>
      <c r="D30" s="29"/>
      <c r="E30" s="29"/>
      <c r="F30" s="29"/>
      <c r="G30" s="29"/>
      <c r="H30" s="29"/>
      <c r="I30" s="29"/>
      <c r="J30" s="29"/>
      <c r="K30" s="29"/>
      <c r="L30" s="29"/>
      <c r="M30" s="29"/>
      <c r="N30" s="29"/>
      <c r="O30" s="29"/>
      <c r="P30" s="29"/>
      <c r="Q30" s="29"/>
      <c r="R30" s="29"/>
      <c r="S30" s="29"/>
      <c r="T30" s="32">
        <f>COUNTIF(Tabell1[[#This Row],[BL]:[MOT]],Blad2!$A$1)</f>
        <v>0</v>
      </c>
      <c r="U30" s="32">
        <f>COUNTIF(Tabell1[[#This Row],[BL]:[MOT]],Blad2!$A$2)</f>
        <v>0</v>
      </c>
      <c r="V30" s="32">
        <f>COUNTIF(Tabell1[[#This Row],[BL]:[MOT]],Blad2!$A$3)</f>
        <v>0</v>
      </c>
      <c r="W30" s="32">
        <f>COUNTIF(Tabell1[[#This Row],[BL]:[MOT]],Blad2!$A$4)</f>
        <v>0</v>
      </c>
      <c r="X30" s="32">
        <f>COUNTIF(Tabell1[[#This Row],[BL]:[MOT]],Blad2!$A$6)</f>
        <v>0</v>
      </c>
      <c r="Y30" s="32">
        <f>COUNTIF(Tabell1[[#This Row],[BL]:[MOT]],Blad2!$A$7)</f>
        <v>0</v>
      </c>
      <c r="Z30" s="32">
        <f>COUNTIF(Tabell1[[#This Row],[BL]:[MOT]],Blad2!$A$8)</f>
        <v>0</v>
      </c>
      <c r="AA30" s="32">
        <f>COUNTIF(Tabell1[[#This Row],[BL]:[MOT]],Blad2!$A$9)</f>
        <v>0</v>
      </c>
      <c r="AB30" s="30">
        <f>Tabell1[[#This Row],[röd]]+(Tabell1[[#This Row],[orange]]*2)+(Tabell1[[#This Row],[gul]]*3)+(Tabell1[[#This Row],[grön]]*4)+Tabell1[[#This Row],[röd2]]+(Tabell1[[#This Row],[orange3]]*2)+(Tabell1[[#This Row],[gul4]]*3)+(Tabell1[[#This Row],[grön5]]*4)</f>
        <v>0</v>
      </c>
    </row>
    <row r="31" spans="1:28">
      <c r="A31" s="24"/>
      <c r="B31" s="24"/>
      <c r="C31" s="29"/>
      <c r="D31" s="29"/>
      <c r="E31" s="29"/>
      <c r="F31" s="29"/>
      <c r="G31" s="29"/>
      <c r="H31" s="29"/>
      <c r="I31" s="29"/>
      <c r="J31" s="29"/>
      <c r="K31" s="29"/>
      <c r="L31" s="29"/>
      <c r="M31" s="29"/>
      <c r="N31" s="29"/>
      <c r="O31" s="29"/>
      <c r="P31" s="29"/>
      <c r="Q31" s="29"/>
      <c r="R31" s="29"/>
      <c r="S31" s="29"/>
      <c r="T31" s="32">
        <f>COUNTIF(Tabell1[[#This Row],[BL]:[MOT]],Blad2!$A$1)</f>
        <v>0</v>
      </c>
      <c r="U31" s="32">
        <f>COUNTIF(Tabell1[[#This Row],[BL]:[MOT]],Blad2!$A$2)</f>
        <v>0</v>
      </c>
      <c r="V31" s="32">
        <f>COUNTIF(Tabell1[[#This Row],[BL]:[MOT]],Blad2!$A$3)</f>
        <v>0</v>
      </c>
      <c r="W31" s="32">
        <f>COUNTIF(Tabell1[[#This Row],[BL]:[MOT]],Blad2!$A$4)</f>
        <v>0</v>
      </c>
      <c r="X31" s="32">
        <f>COUNTIF(Tabell1[[#This Row],[BL]:[MOT]],Blad2!$A$6)</f>
        <v>0</v>
      </c>
      <c r="Y31" s="32">
        <f>COUNTIF(Tabell1[[#This Row],[BL]:[MOT]],Blad2!$A$7)</f>
        <v>0</v>
      </c>
      <c r="Z31" s="32">
        <f>COUNTIF(Tabell1[[#This Row],[BL]:[MOT]],Blad2!$A$8)</f>
        <v>0</v>
      </c>
      <c r="AA31" s="32">
        <f>COUNTIF(Tabell1[[#This Row],[BL]:[MOT]],Blad2!$A$9)</f>
        <v>0</v>
      </c>
      <c r="AB31" s="30">
        <f>Tabell1[[#This Row],[röd]]+(Tabell1[[#This Row],[orange]]*2)+(Tabell1[[#This Row],[gul]]*3)+(Tabell1[[#This Row],[grön]]*4)+Tabell1[[#This Row],[röd2]]+(Tabell1[[#This Row],[orange3]]*2)+(Tabell1[[#This Row],[gul4]]*3)+(Tabell1[[#This Row],[grön5]]*4)</f>
        <v>0</v>
      </c>
    </row>
    <row r="32" spans="1:28">
      <c r="A32" s="24"/>
      <c r="B32" s="24"/>
      <c r="C32" s="29"/>
      <c r="D32" s="29"/>
      <c r="E32" s="29"/>
      <c r="F32" s="29"/>
      <c r="G32" s="29"/>
      <c r="H32" s="29"/>
      <c r="I32" s="29"/>
      <c r="J32" s="29"/>
      <c r="K32" s="29"/>
      <c r="L32" s="29"/>
      <c r="M32" s="29"/>
      <c r="N32" s="29"/>
      <c r="O32" s="29"/>
      <c r="P32" s="29"/>
      <c r="Q32" s="29"/>
      <c r="R32" s="29"/>
      <c r="S32" s="29"/>
      <c r="T32" s="32">
        <f>COUNTIF(Tabell1[[#This Row],[BL]:[MOT]],Blad2!$A$1)</f>
        <v>0</v>
      </c>
      <c r="U32" s="32">
        <f>COUNTIF(Tabell1[[#This Row],[BL]:[MOT]],Blad2!$A$2)</f>
        <v>0</v>
      </c>
      <c r="V32" s="32">
        <f>COUNTIF(Tabell1[[#This Row],[BL]:[MOT]],Blad2!$A$3)</f>
        <v>0</v>
      </c>
      <c r="W32" s="32">
        <f>COUNTIF(Tabell1[[#This Row],[BL]:[MOT]],Blad2!$A$4)</f>
        <v>0</v>
      </c>
      <c r="X32" s="32">
        <f>COUNTIF(Tabell1[[#This Row],[BL]:[MOT]],Blad2!$A$6)</f>
        <v>0</v>
      </c>
      <c r="Y32" s="32">
        <f>COUNTIF(Tabell1[[#This Row],[BL]:[MOT]],Blad2!$A$7)</f>
        <v>0</v>
      </c>
      <c r="Z32" s="32">
        <f>COUNTIF(Tabell1[[#This Row],[BL]:[MOT]],Blad2!$A$8)</f>
        <v>0</v>
      </c>
      <c r="AA32" s="32">
        <f>COUNTIF(Tabell1[[#This Row],[BL]:[MOT]],Blad2!$A$9)</f>
        <v>0</v>
      </c>
      <c r="AB32" s="30">
        <f>Tabell1[[#This Row],[röd]]+(Tabell1[[#This Row],[orange]]*2)+(Tabell1[[#This Row],[gul]]*3)+(Tabell1[[#This Row],[grön]]*4)+Tabell1[[#This Row],[röd2]]+(Tabell1[[#This Row],[orange3]]*2)+(Tabell1[[#This Row],[gul4]]*3)+(Tabell1[[#This Row],[grön5]]*4)</f>
        <v>0</v>
      </c>
    </row>
    <row r="33" spans="1:28">
      <c r="A33" s="24"/>
      <c r="B33" s="24"/>
      <c r="C33" s="31"/>
      <c r="D33" s="31"/>
      <c r="E33" s="31"/>
      <c r="F33" s="31"/>
      <c r="G33" s="31"/>
      <c r="H33" s="31"/>
      <c r="I33" s="31"/>
      <c r="J33" s="31"/>
      <c r="K33" s="31"/>
      <c r="L33" s="31"/>
      <c r="M33" s="31"/>
      <c r="N33" s="31"/>
      <c r="O33" s="31"/>
      <c r="P33" s="31"/>
      <c r="Q33" s="31"/>
      <c r="R33" s="31"/>
      <c r="S33" s="31"/>
      <c r="T33" s="32">
        <f>COUNTIF(Tabell1[[#This Row],[BL]:[MOT]],Blad2!$A$1)</f>
        <v>0</v>
      </c>
      <c r="U33" s="32">
        <f>COUNTIF(Tabell1[[#This Row],[BL]:[MOT]],Blad2!$A$2)</f>
        <v>0</v>
      </c>
      <c r="V33" s="32">
        <f>COUNTIF(Tabell1[[#This Row],[BL]:[MOT]],Blad2!$A$3)</f>
        <v>0</v>
      </c>
      <c r="W33" s="32">
        <f>COUNTIF(Tabell1[[#This Row],[BL]:[MOT]],Blad2!$A$4)</f>
        <v>0</v>
      </c>
      <c r="X33" s="32">
        <f>COUNTIF(Tabell1[[#This Row],[BL]:[MOT]],Blad2!$A$6)</f>
        <v>0</v>
      </c>
      <c r="Y33" s="32">
        <f>COUNTIF(Tabell1[[#This Row],[BL]:[MOT]],Blad2!$A$7)</f>
        <v>0</v>
      </c>
      <c r="Z33" s="32">
        <f>COUNTIF(Tabell1[[#This Row],[BL]:[MOT]],Blad2!$A$8)</f>
        <v>0</v>
      </c>
      <c r="AA33" s="32">
        <f>COUNTIF(Tabell1[[#This Row],[BL]:[MOT]],Blad2!$A$9)</f>
        <v>0</v>
      </c>
      <c r="AB33" s="30">
        <f>Tabell1[[#This Row],[röd]]+(Tabell1[[#This Row],[orange]]*2)+(Tabell1[[#This Row],[gul]]*3)+(Tabell1[[#This Row],[grön]]*4)+Tabell1[[#This Row],[röd2]]+(Tabell1[[#This Row],[orange3]]*2)+(Tabell1[[#This Row],[gul4]]*3)+(Tabell1[[#This Row],[grön5]]*4)</f>
        <v>0</v>
      </c>
    </row>
    <row r="34" spans="1:28">
      <c r="A34" s="24"/>
      <c r="B34" s="24"/>
      <c r="C34" s="31"/>
      <c r="D34" s="31"/>
      <c r="E34" s="31"/>
      <c r="F34" s="31"/>
      <c r="G34" s="31"/>
      <c r="H34" s="31"/>
      <c r="I34" s="31"/>
      <c r="J34" s="31"/>
      <c r="K34" s="31"/>
      <c r="L34" s="31"/>
      <c r="M34" s="31"/>
      <c r="N34" s="31"/>
      <c r="O34" s="31"/>
      <c r="P34" s="31"/>
      <c r="Q34" s="31"/>
      <c r="R34" s="31"/>
      <c r="S34" s="31"/>
      <c r="T34" s="32">
        <f>COUNTIF(Tabell1[[#This Row],[BL]:[MOT]],Blad2!$A$1)</f>
        <v>0</v>
      </c>
      <c r="U34" s="32">
        <f>COUNTIF(Tabell1[[#This Row],[BL]:[MOT]],Blad2!$A$2)</f>
        <v>0</v>
      </c>
      <c r="V34" s="32">
        <f>COUNTIF(Tabell1[[#This Row],[BL]:[MOT]],Blad2!$A$3)</f>
        <v>0</v>
      </c>
      <c r="W34" s="32">
        <f>COUNTIF(Tabell1[[#This Row],[BL]:[MOT]],Blad2!$A$4)</f>
        <v>0</v>
      </c>
      <c r="X34" s="32">
        <f>COUNTIF(Tabell1[[#This Row],[BL]:[MOT]],Blad2!$A$6)</f>
        <v>0</v>
      </c>
      <c r="Y34" s="32">
        <f>COUNTIF(Tabell1[[#This Row],[BL]:[MOT]],Blad2!$A$7)</f>
        <v>0</v>
      </c>
      <c r="Z34" s="32">
        <f>COUNTIF(Tabell1[[#This Row],[BL]:[MOT]],Blad2!$A$8)</f>
        <v>0</v>
      </c>
      <c r="AA34" s="32">
        <f>COUNTIF(Tabell1[[#This Row],[BL]:[MOT]],Blad2!$A$9)</f>
        <v>0</v>
      </c>
      <c r="AB34" s="30">
        <f>Tabell1[[#This Row],[röd]]+(Tabell1[[#This Row],[orange]]*2)+(Tabell1[[#This Row],[gul]]*3)+(Tabell1[[#This Row],[grön]]*4)+Tabell1[[#This Row],[röd2]]+(Tabell1[[#This Row],[orange3]]*2)+(Tabell1[[#This Row],[gul4]]*3)+(Tabell1[[#This Row],[grön5]]*4)</f>
        <v>0</v>
      </c>
    </row>
    <row r="35" spans="1:28">
      <c r="A35" s="24"/>
      <c r="B35" s="24"/>
      <c r="C35" s="31"/>
      <c r="D35" s="31"/>
      <c r="E35" s="31"/>
      <c r="F35" s="31"/>
      <c r="G35" s="31"/>
      <c r="H35" s="31"/>
      <c r="I35" s="31"/>
      <c r="J35" s="31"/>
      <c r="K35" s="31"/>
      <c r="L35" s="31"/>
      <c r="M35" s="31"/>
      <c r="N35" s="31"/>
      <c r="O35" s="31"/>
      <c r="P35" s="31"/>
      <c r="Q35" s="31"/>
      <c r="R35" s="31"/>
      <c r="S35" s="31"/>
      <c r="T35" s="32">
        <f>COUNTIF(Tabell1[[#This Row],[BL]:[MOT]],Blad2!$A$1)</f>
        <v>0</v>
      </c>
      <c r="U35" s="32">
        <f>COUNTIF(Tabell1[[#This Row],[BL]:[MOT]],Blad2!$A$2)</f>
        <v>0</v>
      </c>
      <c r="V35" s="32">
        <f>COUNTIF(Tabell1[[#This Row],[BL]:[MOT]],Blad2!$A$3)</f>
        <v>0</v>
      </c>
      <c r="W35" s="32">
        <f>COUNTIF(Tabell1[[#This Row],[BL]:[MOT]],Blad2!$A$4)</f>
        <v>0</v>
      </c>
      <c r="X35" s="32">
        <f>COUNTIF(Tabell1[[#This Row],[BL]:[MOT]],Blad2!$A$6)</f>
        <v>0</v>
      </c>
      <c r="Y35" s="32">
        <f>COUNTIF(Tabell1[[#This Row],[BL]:[MOT]],Blad2!$A$7)</f>
        <v>0</v>
      </c>
      <c r="Z35" s="32">
        <f>COUNTIF(Tabell1[[#This Row],[BL]:[MOT]],Blad2!$A$8)</f>
        <v>0</v>
      </c>
      <c r="AA35" s="32">
        <f>COUNTIF(Tabell1[[#This Row],[BL]:[MOT]],Blad2!$A$9)</f>
        <v>0</v>
      </c>
      <c r="AB35" s="30">
        <f>Tabell1[[#This Row],[röd]]+(Tabell1[[#This Row],[orange]]*2)+(Tabell1[[#This Row],[gul]]*3)+(Tabell1[[#This Row],[grön]]*4)+Tabell1[[#This Row],[röd2]]+(Tabell1[[#This Row],[orange3]]*2)+(Tabell1[[#This Row],[gul4]]*3)+(Tabell1[[#This Row],[grön5]]*4)</f>
        <v>0</v>
      </c>
    </row>
    <row r="36" spans="1:28">
      <c r="A36" s="24"/>
      <c r="B36" s="24"/>
      <c r="C36" s="31"/>
      <c r="D36" s="31"/>
      <c r="E36" s="31"/>
      <c r="F36" s="31"/>
      <c r="G36" s="31"/>
      <c r="H36" s="31"/>
      <c r="I36" s="31"/>
      <c r="J36" s="31"/>
      <c r="K36" s="31"/>
      <c r="L36" s="31"/>
      <c r="M36" s="31"/>
      <c r="N36" s="31"/>
      <c r="O36" s="31"/>
      <c r="P36" s="31"/>
      <c r="Q36" s="31"/>
      <c r="R36" s="31"/>
      <c r="S36" s="31"/>
      <c r="T36" s="32">
        <f>COUNTIF(Tabell1[[#This Row],[BL]:[MOT]],Blad2!$A$1)</f>
        <v>0</v>
      </c>
      <c r="U36" s="32">
        <f>COUNTIF(Tabell1[[#This Row],[BL]:[MOT]],Blad2!$A$2)</f>
        <v>0</v>
      </c>
      <c r="V36" s="32">
        <f>COUNTIF(Tabell1[[#This Row],[BL]:[MOT]],Blad2!$A$3)</f>
        <v>0</v>
      </c>
      <c r="W36" s="32">
        <f>COUNTIF(Tabell1[[#This Row],[BL]:[MOT]],Blad2!$A$4)</f>
        <v>0</v>
      </c>
      <c r="X36" s="32">
        <f>COUNTIF(Tabell1[[#This Row],[BL]:[MOT]],Blad2!$A$6)</f>
        <v>0</v>
      </c>
      <c r="Y36" s="32">
        <f>COUNTIF(Tabell1[[#This Row],[BL]:[MOT]],Blad2!$A$7)</f>
        <v>0</v>
      </c>
      <c r="Z36" s="32">
        <f>COUNTIF(Tabell1[[#This Row],[BL]:[MOT]],Blad2!$A$8)</f>
        <v>0</v>
      </c>
      <c r="AA36" s="32">
        <f>COUNTIF(Tabell1[[#This Row],[BL]:[MOT]],Blad2!$A$9)</f>
        <v>0</v>
      </c>
      <c r="AB36" s="30">
        <f>Tabell1[[#This Row],[röd]]+(Tabell1[[#This Row],[orange]]*2)+(Tabell1[[#This Row],[gul]]*3)+(Tabell1[[#This Row],[grön]]*4)+Tabell1[[#This Row],[röd2]]+(Tabell1[[#This Row],[orange3]]*2)+(Tabell1[[#This Row],[gul4]]*3)+(Tabell1[[#This Row],[grön5]]*4)</f>
        <v>0</v>
      </c>
    </row>
    <row r="37" spans="1:28">
      <c r="A37" s="24"/>
      <c r="B37" s="24"/>
      <c r="C37" s="31"/>
      <c r="D37" s="31"/>
      <c r="E37" s="31"/>
      <c r="F37" s="31"/>
      <c r="G37" s="31"/>
      <c r="H37" s="31"/>
      <c r="I37" s="31"/>
      <c r="J37" s="31"/>
      <c r="K37" s="31"/>
      <c r="L37" s="31"/>
      <c r="M37" s="31"/>
      <c r="N37" s="31"/>
      <c r="O37" s="31"/>
      <c r="P37" s="31"/>
      <c r="Q37" s="31"/>
      <c r="R37" s="31"/>
      <c r="S37" s="31"/>
      <c r="T37" s="32">
        <f>COUNTIF(Tabell1[[#This Row],[BL]:[MOT]],Blad2!$A$1)</f>
        <v>0</v>
      </c>
      <c r="U37" s="32">
        <f>COUNTIF(Tabell1[[#This Row],[BL]:[MOT]],Blad2!$A$2)</f>
        <v>0</v>
      </c>
      <c r="V37" s="32">
        <f>COUNTIF(Tabell1[[#This Row],[BL]:[MOT]],Blad2!$A$3)</f>
        <v>0</v>
      </c>
      <c r="W37" s="32">
        <f>COUNTIF(Tabell1[[#This Row],[BL]:[MOT]],Blad2!$A$4)</f>
        <v>0</v>
      </c>
      <c r="X37" s="32">
        <f>COUNTIF(Tabell1[[#This Row],[BL]:[MOT]],Blad2!$A$6)</f>
        <v>0</v>
      </c>
      <c r="Y37" s="32">
        <f>COUNTIF(Tabell1[[#This Row],[BL]:[MOT]],Blad2!$A$7)</f>
        <v>0</v>
      </c>
      <c r="Z37" s="32">
        <f>COUNTIF(Tabell1[[#This Row],[BL]:[MOT]],Blad2!$A$8)</f>
        <v>0</v>
      </c>
      <c r="AA37" s="32">
        <f>COUNTIF(Tabell1[[#This Row],[BL]:[MOT]],Blad2!$A$9)</f>
        <v>0</v>
      </c>
      <c r="AB37" s="30">
        <f>Tabell1[[#This Row],[röd]]+(Tabell1[[#This Row],[orange]]*2)+(Tabell1[[#This Row],[gul]]*3)+(Tabell1[[#This Row],[grön]]*4)+Tabell1[[#This Row],[röd2]]+(Tabell1[[#This Row],[orange3]]*2)+(Tabell1[[#This Row],[gul4]]*3)+(Tabell1[[#This Row],[grön5]]*4)</f>
        <v>0</v>
      </c>
    </row>
    <row r="38" spans="1:28">
      <c r="A38" s="24"/>
      <c r="B38" s="24"/>
      <c r="C38" s="31"/>
      <c r="D38" s="31"/>
      <c r="E38" s="31"/>
      <c r="F38" s="31"/>
      <c r="G38" s="31"/>
      <c r="H38" s="31"/>
      <c r="I38" s="31"/>
      <c r="J38" s="31"/>
      <c r="K38" s="31"/>
      <c r="L38" s="31"/>
      <c r="M38" s="31"/>
      <c r="N38" s="31"/>
      <c r="O38" s="31"/>
      <c r="P38" s="31"/>
      <c r="Q38" s="31"/>
      <c r="R38" s="31"/>
      <c r="S38" s="31"/>
      <c r="T38" s="32">
        <f>COUNTIF(Tabell1[[#This Row],[BL]:[MOT]],Blad2!$A$1)</f>
        <v>0</v>
      </c>
      <c r="U38" s="32">
        <f>COUNTIF(Tabell1[[#This Row],[BL]:[MOT]],Blad2!$A$2)</f>
        <v>0</v>
      </c>
      <c r="V38" s="32">
        <f>COUNTIF(Tabell1[[#This Row],[BL]:[MOT]],Blad2!$A$3)</f>
        <v>0</v>
      </c>
      <c r="W38" s="32">
        <f>COUNTIF(Tabell1[[#This Row],[BL]:[MOT]],Blad2!$A$4)</f>
        <v>0</v>
      </c>
      <c r="X38" s="32">
        <f>COUNTIF(Tabell1[[#This Row],[BL]:[MOT]],Blad2!$A$6)</f>
        <v>0</v>
      </c>
      <c r="Y38" s="32">
        <f>COUNTIF(Tabell1[[#This Row],[BL]:[MOT]],Blad2!$A$7)</f>
        <v>0</v>
      </c>
      <c r="Z38" s="32">
        <f>COUNTIF(Tabell1[[#This Row],[BL]:[MOT]],Blad2!$A$8)</f>
        <v>0</v>
      </c>
      <c r="AA38" s="32">
        <f>COUNTIF(Tabell1[[#This Row],[BL]:[MOT]],Blad2!$A$9)</f>
        <v>0</v>
      </c>
      <c r="AB38" s="30">
        <f>Tabell1[[#This Row],[röd]]+(Tabell1[[#This Row],[orange]]*2)+(Tabell1[[#This Row],[gul]]*3)+(Tabell1[[#This Row],[grön]]*4)+Tabell1[[#This Row],[röd2]]+(Tabell1[[#This Row],[orange3]]*2)+(Tabell1[[#This Row],[gul4]]*3)+(Tabell1[[#This Row],[grön5]]*4)</f>
        <v>0</v>
      </c>
    </row>
    <row r="39" spans="1:28">
      <c r="A39" s="24"/>
      <c r="B39" s="24"/>
      <c r="C39" s="31"/>
      <c r="D39" s="31"/>
      <c r="E39" s="31"/>
      <c r="F39" s="31"/>
      <c r="G39" s="31"/>
      <c r="H39" s="31"/>
      <c r="I39" s="31"/>
      <c r="J39" s="31"/>
      <c r="K39" s="31"/>
      <c r="L39" s="31"/>
      <c r="M39" s="31"/>
      <c r="N39" s="31"/>
      <c r="O39" s="31"/>
      <c r="P39" s="31"/>
      <c r="Q39" s="31"/>
      <c r="R39" s="31"/>
      <c r="S39" s="31"/>
      <c r="T39" s="32">
        <f>COUNTIF(Tabell1[[#This Row],[BL]:[MOT]],Blad2!$A$1)</f>
        <v>0</v>
      </c>
      <c r="U39" s="32">
        <f>COUNTIF(Tabell1[[#This Row],[BL]:[MOT]],Blad2!$A$2)</f>
        <v>0</v>
      </c>
      <c r="V39" s="32">
        <f>COUNTIF(Tabell1[[#This Row],[BL]:[MOT]],Blad2!$A$3)</f>
        <v>0</v>
      </c>
      <c r="W39" s="32">
        <f>COUNTIF(Tabell1[[#This Row],[BL]:[MOT]],Blad2!$A$4)</f>
        <v>0</v>
      </c>
      <c r="X39" s="32">
        <f>COUNTIF(Tabell1[[#This Row],[BL]:[MOT]],Blad2!$A$6)</f>
        <v>0</v>
      </c>
      <c r="Y39" s="32">
        <f>COUNTIF(Tabell1[[#This Row],[BL]:[MOT]],Blad2!$A$7)</f>
        <v>0</v>
      </c>
      <c r="Z39" s="32">
        <f>COUNTIF(Tabell1[[#This Row],[BL]:[MOT]],Blad2!$A$8)</f>
        <v>0</v>
      </c>
      <c r="AA39" s="32">
        <f>COUNTIF(Tabell1[[#This Row],[BL]:[MOT]],Blad2!$A$9)</f>
        <v>0</v>
      </c>
      <c r="AB39" s="30">
        <f>Tabell1[[#This Row],[röd]]+(Tabell1[[#This Row],[orange]]*2)+(Tabell1[[#This Row],[gul]]*3)+(Tabell1[[#This Row],[grön]]*4)+Tabell1[[#This Row],[röd2]]+(Tabell1[[#This Row],[orange3]]*2)+(Tabell1[[#This Row],[gul4]]*3)+(Tabell1[[#This Row],[grön5]]*4)</f>
        <v>0</v>
      </c>
    </row>
    <row r="40" spans="1:28">
      <c r="A40" s="24"/>
      <c r="B40" s="24"/>
      <c r="C40" s="31"/>
      <c r="D40" s="31"/>
      <c r="E40" s="31"/>
      <c r="F40" s="31"/>
      <c r="G40" s="31"/>
      <c r="H40" s="31"/>
      <c r="I40" s="31"/>
      <c r="J40" s="31"/>
      <c r="K40" s="31"/>
      <c r="L40" s="31"/>
      <c r="M40" s="31"/>
      <c r="N40" s="31"/>
      <c r="O40" s="31"/>
      <c r="P40" s="31"/>
      <c r="Q40" s="31"/>
      <c r="R40" s="31"/>
      <c r="S40" s="31"/>
      <c r="T40" s="32">
        <f>COUNTIF(Tabell1[[#This Row],[BL]:[MOT]],Blad2!$A$1)</f>
        <v>0</v>
      </c>
      <c r="U40" s="32">
        <f>COUNTIF(Tabell1[[#This Row],[BL]:[MOT]],Blad2!$A$2)</f>
        <v>0</v>
      </c>
      <c r="V40" s="32">
        <f>COUNTIF(Tabell1[[#This Row],[BL]:[MOT]],Blad2!$A$3)</f>
        <v>0</v>
      </c>
      <c r="W40" s="32">
        <f>COUNTIF(Tabell1[[#This Row],[BL]:[MOT]],Blad2!$A$4)</f>
        <v>0</v>
      </c>
      <c r="X40" s="32">
        <f>COUNTIF(Tabell1[[#This Row],[BL]:[MOT]],Blad2!$A$6)</f>
        <v>0</v>
      </c>
      <c r="Y40" s="32">
        <f>COUNTIF(Tabell1[[#This Row],[BL]:[MOT]],Blad2!$A$7)</f>
        <v>0</v>
      </c>
      <c r="Z40" s="32">
        <f>COUNTIF(Tabell1[[#This Row],[BL]:[MOT]],Blad2!$A$8)</f>
        <v>0</v>
      </c>
      <c r="AA40" s="32">
        <f>COUNTIF(Tabell1[[#This Row],[BL]:[MOT]],Blad2!$A$9)</f>
        <v>0</v>
      </c>
      <c r="AB40" s="30">
        <f>Tabell1[[#This Row],[röd]]+(Tabell1[[#This Row],[orange]]*2)+(Tabell1[[#This Row],[gul]]*3)+(Tabell1[[#This Row],[grön]]*4)+Tabell1[[#This Row],[röd2]]+(Tabell1[[#This Row],[orange3]]*2)+(Tabell1[[#This Row],[gul4]]*3)+(Tabell1[[#This Row],[grön5]]*4)</f>
        <v>0</v>
      </c>
    </row>
    <row r="41" spans="1:28">
      <c r="A41" s="24"/>
      <c r="B41" s="24"/>
      <c r="C41" s="31"/>
      <c r="D41" s="31"/>
      <c r="E41" s="31"/>
      <c r="F41" s="31"/>
      <c r="G41" s="31"/>
      <c r="H41" s="31"/>
      <c r="I41" s="31"/>
      <c r="J41" s="31"/>
      <c r="K41" s="31"/>
      <c r="L41" s="31"/>
      <c r="M41" s="31"/>
      <c r="N41" s="31"/>
      <c r="O41" s="31"/>
      <c r="P41" s="31"/>
      <c r="Q41" s="31"/>
      <c r="R41" s="31"/>
      <c r="S41" s="31"/>
      <c r="T41" s="32">
        <f>COUNTIF(Tabell1[[#This Row],[BL]:[MOT]],Blad2!$A$1)</f>
        <v>0</v>
      </c>
      <c r="U41" s="32">
        <f>COUNTIF(Tabell1[[#This Row],[BL]:[MOT]],Blad2!$A$2)</f>
        <v>0</v>
      </c>
      <c r="V41" s="32">
        <f>COUNTIF(Tabell1[[#This Row],[BL]:[MOT]],Blad2!$A$3)</f>
        <v>0</v>
      </c>
      <c r="W41" s="32">
        <f>COUNTIF(Tabell1[[#This Row],[BL]:[MOT]],Blad2!$A$4)</f>
        <v>0</v>
      </c>
      <c r="X41" s="32">
        <f>COUNTIF(Tabell1[[#This Row],[BL]:[MOT]],Blad2!$A$6)</f>
        <v>0</v>
      </c>
      <c r="Y41" s="32">
        <f>COUNTIF(Tabell1[[#This Row],[BL]:[MOT]],Blad2!$A$7)</f>
        <v>0</v>
      </c>
      <c r="Z41" s="32">
        <f>COUNTIF(Tabell1[[#This Row],[BL]:[MOT]],Blad2!$A$8)</f>
        <v>0</v>
      </c>
      <c r="AA41" s="32">
        <f>COUNTIF(Tabell1[[#This Row],[BL]:[MOT]],Blad2!$A$9)</f>
        <v>0</v>
      </c>
      <c r="AB41" s="30">
        <f>Tabell1[[#This Row],[röd]]+(Tabell1[[#This Row],[orange]]*2)+(Tabell1[[#This Row],[gul]]*3)+(Tabell1[[#This Row],[grön]]*4)+Tabell1[[#This Row],[röd2]]+(Tabell1[[#This Row],[orange3]]*2)+(Tabell1[[#This Row],[gul4]]*3)+(Tabell1[[#This Row],[grön5]]*4)</f>
        <v>0</v>
      </c>
    </row>
    <row r="42" spans="1:28">
      <c r="A42" s="24"/>
      <c r="B42" s="24"/>
      <c r="C42" s="31"/>
      <c r="D42" s="31"/>
      <c r="E42" s="31"/>
      <c r="F42" s="31"/>
      <c r="G42" s="31"/>
      <c r="H42" s="31"/>
      <c r="I42" s="31"/>
      <c r="J42" s="31"/>
      <c r="K42" s="31"/>
      <c r="L42" s="31"/>
      <c r="M42" s="31"/>
      <c r="N42" s="31"/>
      <c r="O42" s="31"/>
      <c r="P42" s="31"/>
      <c r="Q42" s="31"/>
      <c r="R42" s="31"/>
      <c r="S42" s="31"/>
      <c r="T42" s="32">
        <f>COUNTIF(Tabell1[[#This Row],[BL]:[MOT]],Blad2!$A$1)</f>
        <v>0</v>
      </c>
      <c r="U42" s="32">
        <f>COUNTIF(Tabell1[[#This Row],[BL]:[MOT]],Blad2!$A$2)</f>
        <v>0</v>
      </c>
      <c r="V42" s="32">
        <f>COUNTIF(Tabell1[[#This Row],[BL]:[MOT]],Blad2!$A$3)</f>
        <v>0</v>
      </c>
      <c r="W42" s="32">
        <f>COUNTIF(Tabell1[[#This Row],[BL]:[MOT]],Blad2!$A$4)</f>
        <v>0</v>
      </c>
      <c r="X42" s="32">
        <f>COUNTIF(Tabell1[[#This Row],[BL]:[MOT]],Blad2!$A$6)</f>
        <v>0</v>
      </c>
      <c r="Y42" s="32">
        <f>COUNTIF(Tabell1[[#This Row],[BL]:[MOT]],Blad2!$A$7)</f>
        <v>0</v>
      </c>
      <c r="Z42" s="32">
        <f>COUNTIF(Tabell1[[#This Row],[BL]:[MOT]],Blad2!$A$8)</f>
        <v>0</v>
      </c>
      <c r="AA42" s="32">
        <f>COUNTIF(Tabell1[[#This Row],[BL]:[MOT]],Blad2!$A$9)</f>
        <v>0</v>
      </c>
      <c r="AB42" s="30">
        <f>Tabell1[[#This Row],[röd]]+(Tabell1[[#This Row],[orange]]*2)+(Tabell1[[#This Row],[gul]]*3)+(Tabell1[[#This Row],[grön]]*4)+Tabell1[[#This Row],[röd2]]+(Tabell1[[#This Row],[orange3]]*2)+(Tabell1[[#This Row],[gul4]]*3)+(Tabell1[[#This Row],[grön5]]*4)</f>
        <v>0</v>
      </c>
    </row>
    <row r="43" spans="1:28">
      <c r="A43" s="24"/>
      <c r="B43" s="24"/>
      <c r="C43" s="31"/>
      <c r="D43" s="31"/>
      <c r="E43" s="31"/>
      <c r="F43" s="31"/>
      <c r="G43" s="31"/>
      <c r="H43" s="31"/>
      <c r="I43" s="31"/>
      <c r="J43" s="31"/>
      <c r="K43" s="31"/>
      <c r="L43" s="31"/>
      <c r="M43" s="31"/>
      <c r="N43" s="31"/>
      <c r="O43" s="31"/>
      <c r="P43" s="31"/>
      <c r="Q43" s="31"/>
      <c r="R43" s="31"/>
      <c r="S43" s="31"/>
      <c r="T43" s="32">
        <f>COUNTIF(Tabell1[[#This Row],[BL]:[MOT]],Blad2!$A$1)</f>
        <v>0</v>
      </c>
      <c r="U43" s="32">
        <f>COUNTIF(Tabell1[[#This Row],[BL]:[MOT]],Blad2!$A$2)</f>
        <v>0</v>
      </c>
      <c r="V43" s="32">
        <f>COUNTIF(Tabell1[[#This Row],[BL]:[MOT]],Blad2!$A$3)</f>
        <v>0</v>
      </c>
      <c r="W43" s="32">
        <f>COUNTIF(Tabell1[[#This Row],[BL]:[MOT]],Blad2!$A$4)</f>
        <v>0</v>
      </c>
      <c r="X43" s="32">
        <f>COUNTIF(Tabell1[[#This Row],[BL]:[MOT]],Blad2!$A$6)</f>
        <v>0</v>
      </c>
      <c r="Y43" s="32">
        <f>COUNTIF(Tabell1[[#This Row],[BL]:[MOT]],Blad2!$A$7)</f>
        <v>0</v>
      </c>
      <c r="Z43" s="32">
        <f>COUNTIF(Tabell1[[#This Row],[BL]:[MOT]],Blad2!$A$8)</f>
        <v>0</v>
      </c>
      <c r="AA43" s="32">
        <f>COUNTIF(Tabell1[[#This Row],[BL]:[MOT]],Blad2!$A$9)</f>
        <v>0</v>
      </c>
      <c r="AB43" s="30">
        <f>Tabell1[[#This Row],[röd]]+(Tabell1[[#This Row],[orange]]*2)+(Tabell1[[#This Row],[gul]]*3)+(Tabell1[[#This Row],[grön]]*4)+Tabell1[[#This Row],[röd2]]+(Tabell1[[#This Row],[orange3]]*2)+(Tabell1[[#This Row],[gul4]]*3)+(Tabell1[[#This Row],[grön5]]*4)</f>
        <v>0</v>
      </c>
    </row>
    <row r="44" spans="1:28">
      <c r="A44" s="24"/>
      <c r="B44" s="24"/>
      <c r="C44" s="31"/>
      <c r="D44" s="31"/>
      <c r="E44" s="31"/>
      <c r="F44" s="31"/>
      <c r="G44" s="31"/>
      <c r="H44" s="31"/>
      <c r="I44" s="31"/>
      <c r="J44" s="31"/>
      <c r="K44" s="31"/>
      <c r="L44" s="31"/>
      <c r="M44" s="31"/>
      <c r="N44" s="31"/>
      <c r="O44" s="31"/>
      <c r="P44" s="31"/>
      <c r="Q44" s="31"/>
      <c r="R44" s="31"/>
      <c r="S44" s="31"/>
      <c r="T44" s="32">
        <f>COUNTIF(Tabell1[[#This Row],[BL]:[MOT]],Blad2!$A$1)</f>
        <v>0</v>
      </c>
      <c r="U44" s="32">
        <f>COUNTIF(Tabell1[[#This Row],[BL]:[MOT]],Blad2!$A$2)</f>
        <v>0</v>
      </c>
      <c r="V44" s="32">
        <f>COUNTIF(Tabell1[[#This Row],[BL]:[MOT]],Blad2!$A$3)</f>
        <v>0</v>
      </c>
      <c r="W44" s="32">
        <f>COUNTIF(Tabell1[[#This Row],[BL]:[MOT]],Blad2!$A$4)</f>
        <v>0</v>
      </c>
      <c r="X44" s="32">
        <f>COUNTIF(Tabell1[[#This Row],[BL]:[MOT]],Blad2!$A$6)</f>
        <v>0</v>
      </c>
      <c r="Y44" s="32">
        <f>COUNTIF(Tabell1[[#This Row],[BL]:[MOT]],Blad2!$A$7)</f>
        <v>0</v>
      </c>
      <c r="Z44" s="32">
        <f>COUNTIF(Tabell1[[#This Row],[BL]:[MOT]],Blad2!$A$8)</f>
        <v>0</v>
      </c>
      <c r="AA44" s="32">
        <f>COUNTIF(Tabell1[[#This Row],[BL]:[MOT]],Blad2!$A$9)</f>
        <v>0</v>
      </c>
      <c r="AB44" s="30">
        <f>Tabell1[[#This Row],[röd]]+(Tabell1[[#This Row],[orange]]*2)+(Tabell1[[#This Row],[gul]]*3)+(Tabell1[[#This Row],[grön]]*4)+Tabell1[[#This Row],[röd2]]+(Tabell1[[#This Row],[orange3]]*2)+(Tabell1[[#This Row],[gul4]]*3)+(Tabell1[[#This Row],[grön5]]*4)</f>
        <v>0</v>
      </c>
    </row>
    <row r="45" spans="1:28">
      <c r="A45" s="24"/>
      <c r="B45" s="24"/>
      <c r="C45" s="31"/>
      <c r="D45" s="31"/>
      <c r="E45" s="31"/>
      <c r="F45" s="31"/>
      <c r="G45" s="31"/>
      <c r="H45" s="31"/>
      <c r="I45" s="31"/>
      <c r="J45" s="31"/>
      <c r="K45" s="31"/>
      <c r="L45" s="31"/>
      <c r="M45" s="31"/>
      <c r="N45" s="31"/>
      <c r="O45" s="31"/>
      <c r="P45" s="31"/>
      <c r="Q45" s="31"/>
      <c r="R45" s="31"/>
      <c r="S45" s="31"/>
      <c r="T45" s="32">
        <f>COUNTIF(Tabell1[[#This Row],[BL]:[MOT]],Blad2!$A$1)</f>
        <v>0</v>
      </c>
      <c r="U45" s="32">
        <f>COUNTIF(Tabell1[[#This Row],[BL]:[MOT]],Blad2!$A$2)</f>
        <v>0</v>
      </c>
      <c r="V45" s="32">
        <f>COUNTIF(Tabell1[[#This Row],[BL]:[MOT]],Blad2!$A$3)</f>
        <v>0</v>
      </c>
      <c r="W45" s="32">
        <f>COUNTIF(Tabell1[[#This Row],[BL]:[MOT]],Blad2!$A$4)</f>
        <v>0</v>
      </c>
      <c r="X45" s="32">
        <f>COUNTIF(Tabell1[[#This Row],[BL]:[MOT]],Blad2!$A$6)</f>
        <v>0</v>
      </c>
      <c r="Y45" s="32">
        <f>COUNTIF(Tabell1[[#This Row],[BL]:[MOT]],Blad2!$A$7)</f>
        <v>0</v>
      </c>
      <c r="Z45" s="32">
        <f>COUNTIF(Tabell1[[#This Row],[BL]:[MOT]],Blad2!$A$8)</f>
        <v>0</v>
      </c>
      <c r="AA45" s="32">
        <f>COUNTIF(Tabell1[[#This Row],[BL]:[MOT]],Blad2!$A$9)</f>
        <v>0</v>
      </c>
      <c r="AB45" s="30">
        <f>Tabell1[[#This Row],[röd]]+(Tabell1[[#This Row],[orange]]*2)+(Tabell1[[#This Row],[gul]]*3)+(Tabell1[[#This Row],[grön]]*4)+Tabell1[[#This Row],[röd2]]+(Tabell1[[#This Row],[orange3]]*2)+(Tabell1[[#This Row],[gul4]]*3)+(Tabell1[[#This Row],[grön5]]*4)</f>
        <v>0</v>
      </c>
    </row>
    <row r="46" spans="1:28">
      <c r="A46" s="24"/>
      <c r="B46" s="24"/>
      <c r="C46" s="31"/>
      <c r="D46" s="31"/>
      <c r="E46" s="31"/>
      <c r="F46" s="31"/>
      <c r="G46" s="31"/>
      <c r="H46" s="31"/>
      <c r="I46" s="31"/>
      <c r="J46" s="31"/>
      <c r="K46" s="31"/>
      <c r="L46" s="31"/>
      <c r="M46" s="31"/>
      <c r="N46" s="31"/>
      <c r="O46" s="31"/>
      <c r="P46" s="31"/>
      <c r="Q46" s="31"/>
      <c r="R46" s="31"/>
      <c r="S46" s="31"/>
      <c r="T46" s="32">
        <f>COUNTIF(Tabell1[[#This Row],[BL]:[MOT]],Blad2!$A$1)</f>
        <v>0</v>
      </c>
      <c r="U46" s="32">
        <f>COUNTIF(Tabell1[[#This Row],[BL]:[MOT]],Blad2!$A$2)</f>
        <v>0</v>
      </c>
      <c r="V46" s="32">
        <f>COUNTIF(Tabell1[[#This Row],[BL]:[MOT]],Blad2!$A$3)</f>
        <v>0</v>
      </c>
      <c r="W46" s="32">
        <f>COUNTIF(Tabell1[[#This Row],[BL]:[MOT]],Blad2!$A$4)</f>
        <v>0</v>
      </c>
      <c r="X46" s="32">
        <f>COUNTIF(Tabell1[[#This Row],[BL]:[MOT]],Blad2!$A$6)</f>
        <v>0</v>
      </c>
      <c r="Y46" s="32">
        <f>COUNTIF(Tabell1[[#This Row],[BL]:[MOT]],Blad2!$A$7)</f>
        <v>0</v>
      </c>
      <c r="Z46" s="32">
        <f>COUNTIF(Tabell1[[#This Row],[BL]:[MOT]],Blad2!$A$8)</f>
        <v>0</v>
      </c>
      <c r="AA46" s="32">
        <f>COUNTIF(Tabell1[[#This Row],[BL]:[MOT]],Blad2!$A$9)</f>
        <v>0</v>
      </c>
      <c r="AB46" s="30">
        <f>Tabell1[[#This Row],[röd]]+(Tabell1[[#This Row],[orange]]*2)+(Tabell1[[#This Row],[gul]]*3)+(Tabell1[[#This Row],[grön]]*4)+Tabell1[[#This Row],[röd2]]+(Tabell1[[#This Row],[orange3]]*2)+(Tabell1[[#This Row],[gul4]]*3)+(Tabell1[[#This Row],[grön5]]*4)</f>
        <v>0</v>
      </c>
    </row>
    <row r="47" spans="1:28">
      <c r="A47" s="24"/>
      <c r="B47" s="24"/>
      <c r="C47" s="31"/>
      <c r="D47" s="31"/>
      <c r="E47" s="31"/>
      <c r="F47" s="31"/>
      <c r="G47" s="31"/>
      <c r="H47" s="31"/>
      <c r="I47" s="31"/>
      <c r="J47" s="31"/>
      <c r="K47" s="31"/>
      <c r="L47" s="31"/>
      <c r="M47" s="31"/>
      <c r="N47" s="31"/>
      <c r="O47" s="31"/>
      <c r="P47" s="31"/>
      <c r="Q47" s="31"/>
      <c r="R47" s="31"/>
      <c r="S47" s="31"/>
      <c r="T47" s="32">
        <f>COUNTIF(Tabell1[[#This Row],[BL]:[MOT]],Blad2!$A$1)</f>
        <v>0</v>
      </c>
      <c r="U47" s="32">
        <f>COUNTIF(Tabell1[[#This Row],[BL]:[MOT]],Blad2!$A$2)</f>
        <v>0</v>
      </c>
      <c r="V47" s="32">
        <f>COUNTIF(Tabell1[[#This Row],[BL]:[MOT]],Blad2!$A$3)</f>
        <v>0</v>
      </c>
      <c r="W47" s="32">
        <f>COUNTIF(Tabell1[[#This Row],[BL]:[MOT]],Blad2!$A$4)</f>
        <v>0</v>
      </c>
      <c r="X47" s="32">
        <f>COUNTIF(Tabell1[[#This Row],[BL]:[MOT]],Blad2!$A$6)</f>
        <v>0</v>
      </c>
      <c r="Y47" s="32">
        <f>COUNTIF(Tabell1[[#This Row],[BL]:[MOT]],Blad2!$A$7)</f>
        <v>0</v>
      </c>
      <c r="Z47" s="32">
        <f>COUNTIF(Tabell1[[#This Row],[BL]:[MOT]],Blad2!$A$8)</f>
        <v>0</v>
      </c>
      <c r="AA47" s="32">
        <f>COUNTIF(Tabell1[[#This Row],[BL]:[MOT]],Blad2!$A$9)</f>
        <v>0</v>
      </c>
      <c r="AB47" s="30">
        <f>Tabell1[[#This Row],[röd]]+(Tabell1[[#This Row],[orange]]*2)+(Tabell1[[#This Row],[gul]]*3)+(Tabell1[[#This Row],[grön]]*4)+Tabell1[[#This Row],[röd2]]+(Tabell1[[#This Row],[orange3]]*2)+(Tabell1[[#This Row],[gul4]]*3)+(Tabell1[[#This Row],[grön5]]*4)</f>
        <v>0</v>
      </c>
    </row>
    <row r="48" spans="1:28">
      <c r="A48" s="24"/>
      <c r="B48" s="24"/>
      <c r="C48" s="31"/>
      <c r="D48" s="31"/>
      <c r="E48" s="31"/>
      <c r="F48" s="31"/>
      <c r="G48" s="31"/>
      <c r="H48" s="31"/>
      <c r="I48" s="31"/>
      <c r="J48" s="31"/>
      <c r="K48" s="31"/>
      <c r="L48" s="31"/>
      <c r="M48" s="31"/>
      <c r="N48" s="31"/>
      <c r="O48" s="31"/>
      <c r="P48" s="31"/>
      <c r="Q48" s="31"/>
      <c r="R48" s="31"/>
      <c r="S48" s="31"/>
      <c r="T48" s="32">
        <f>COUNTIF(Tabell1[[#This Row],[BL]:[MOT]],Blad2!$A$1)</f>
        <v>0</v>
      </c>
      <c r="U48" s="32">
        <f>COUNTIF(Tabell1[[#This Row],[BL]:[MOT]],Blad2!$A$2)</f>
        <v>0</v>
      </c>
      <c r="V48" s="32">
        <f>COUNTIF(Tabell1[[#This Row],[BL]:[MOT]],Blad2!$A$3)</f>
        <v>0</v>
      </c>
      <c r="W48" s="32">
        <f>COUNTIF(Tabell1[[#This Row],[BL]:[MOT]],Blad2!$A$4)</f>
        <v>0</v>
      </c>
      <c r="X48" s="32">
        <f>COUNTIF(Tabell1[[#This Row],[BL]:[MOT]],Blad2!$A$6)</f>
        <v>0</v>
      </c>
      <c r="Y48" s="32">
        <f>COUNTIF(Tabell1[[#This Row],[BL]:[MOT]],Blad2!$A$7)</f>
        <v>0</v>
      </c>
      <c r="Z48" s="32">
        <f>COUNTIF(Tabell1[[#This Row],[BL]:[MOT]],Blad2!$A$8)</f>
        <v>0</v>
      </c>
      <c r="AA48" s="32">
        <f>COUNTIF(Tabell1[[#This Row],[BL]:[MOT]],Blad2!$A$9)</f>
        <v>0</v>
      </c>
      <c r="AB48" s="30">
        <f>Tabell1[[#This Row],[röd]]+(Tabell1[[#This Row],[orange]]*2)+(Tabell1[[#This Row],[gul]]*3)+(Tabell1[[#This Row],[grön]]*4)+Tabell1[[#This Row],[röd2]]+(Tabell1[[#This Row],[orange3]]*2)+(Tabell1[[#This Row],[gul4]]*3)+(Tabell1[[#This Row],[grön5]]*4)</f>
        <v>0</v>
      </c>
    </row>
    <row r="49" spans="1:28">
      <c r="A49" s="24"/>
      <c r="B49" s="24"/>
      <c r="C49" s="31"/>
      <c r="D49" s="31"/>
      <c r="E49" s="31"/>
      <c r="F49" s="31"/>
      <c r="G49" s="31"/>
      <c r="H49" s="31"/>
      <c r="I49" s="31"/>
      <c r="J49" s="31"/>
      <c r="K49" s="31"/>
      <c r="L49" s="31"/>
      <c r="M49" s="31"/>
      <c r="N49" s="31"/>
      <c r="O49" s="31"/>
      <c r="P49" s="31"/>
      <c r="Q49" s="31"/>
      <c r="R49" s="31"/>
      <c r="S49" s="31"/>
      <c r="T49" s="32">
        <f>COUNTIF(Tabell1[[#This Row],[BL]:[MOT]],Blad2!$A$1)</f>
        <v>0</v>
      </c>
      <c r="U49" s="32">
        <f>COUNTIF(Tabell1[[#This Row],[BL]:[MOT]],Blad2!$A$2)</f>
        <v>0</v>
      </c>
      <c r="V49" s="32">
        <f>COUNTIF(Tabell1[[#This Row],[BL]:[MOT]],Blad2!$A$3)</f>
        <v>0</v>
      </c>
      <c r="W49" s="32">
        <f>COUNTIF(Tabell1[[#This Row],[BL]:[MOT]],Blad2!$A$4)</f>
        <v>0</v>
      </c>
      <c r="X49" s="32">
        <f>COUNTIF(Tabell1[[#This Row],[BL]:[MOT]],Blad2!$A$6)</f>
        <v>0</v>
      </c>
      <c r="Y49" s="32">
        <f>COUNTIF(Tabell1[[#This Row],[BL]:[MOT]],Blad2!$A$7)</f>
        <v>0</v>
      </c>
      <c r="Z49" s="32">
        <f>COUNTIF(Tabell1[[#This Row],[BL]:[MOT]],Blad2!$A$8)</f>
        <v>0</v>
      </c>
      <c r="AA49" s="32">
        <f>COUNTIF(Tabell1[[#This Row],[BL]:[MOT]],Blad2!$A$9)</f>
        <v>0</v>
      </c>
      <c r="AB49" s="30">
        <f>Tabell1[[#This Row],[röd]]+(Tabell1[[#This Row],[orange]]*2)+(Tabell1[[#This Row],[gul]]*3)+(Tabell1[[#This Row],[grön]]*4)+Tabell1[[#This Row],[röd2]]+(Tabell1[[#This Row],[orange3]]*2)+(Tabell1[[#This Row],[gul4]]*3)+(Tabell1[[#This Row],[grön5]]*4)</f>
        <v>0</v>
      </c>
    </row>
    <row r="50" spans="1:28">
      <c r="A50" s="24"/>
      <c r="B50" s="24"/>
      <c r="C50" s="31">
        <f>C52+(C53*2)+(C54*3)+(C55*4)+C57+(C58*2)+(C59*3)+(C60*4)</f>
        <v>14</v>
      </c>
      <c r="D50" s="31">
        <f t="shared" ref="D50:AA50" si="0">D52+(D53*2)+(D54*3)+(D55*4)+D57+(D58*2)+(D59*3)+(D60*4)</f>
        <v>16</v>
      </c>
      <c r="E50" s="31">
        <f t="shared" si="0"/>
        <v>19</v>
      </c>
      <c r="F50" s="31">
        <f t="shared" si="0"/>
        <v>10</v>
      </c>
      <c r="G50" s="31">
        <f t="shared" si="0"/>
        <v>14</v>
      </c>
      <c r="H50" s="31">
        <f t="shared" si="0"/>
        <v>16</v>
      </c>
      <c r="I50" s="31">
        <f t="shared" si="0"/>
        <v>14</v>
      </c>
      <c r="J50" s="31">
        <f t="shared" si="0"/>
        <v>12</v>
      </c>
      <c r="K50" s="31">
        <f t="shared" si="0"/>
        <v>15</v>
      </c>
      <c r="L50" s="31">
        <f t="shared" si="0"/>
        <v>13</v>
      </c>
      <c r="M50" s="31">
        <f t="shared" si="0"/>
        <v>6</v>
      </c>
      <c r="N50" s="31"/>
      <c r="O50" s="31">
        <f t="shared" si="0"/>
        <v>7</v>
      </c>
      <c r="P50" s="31">
        <f t="shared" si="0"/>
        <v>10</v>
      </c>
      <c r="Q50" s="31">
        <f t="shared" si="0"/>
        <v>9</v>
      </c>
      <c r="R50" s="31">
        <f t="shared" si="0"/>
        <v>9</v>
      </c>
      <c r="S50" s="31">
        <f t="shared" si="0"/>
        <v>13</v>
      </c>
      <c r="T50" s="31">
        <f t="shared" si="0"/>
        <v>0</v>
      </c>
      <c r="U50" s="31">
        <f t="shared" si="0"/>
        <v>0</v>
      </c>
      <c r="V50" s="31">
        <f t="shared" si="0"/>
        <v>0</v>
      </c>
      <c r="W50" s="31">
        <f t="shared" si="0"/>
        <v>0</v>
      </c>
      <c r="X50" s="31">
        <f t="shared" si="0"/>
        <v>0</v>
      </c>
      <c r="Y50" s="31">
        <f t="shared" si="0"/>
        <v>0</v>
      </c>
      <c r="Z50" s="31">
        <f t="shared" si="0"/>
        <v>0</v>
      </c>
      <c r="AA50" s="31">
        <f t="shared" si="0"/>
        <v>0</v>
      </c>
      <c r="AB50" s="30"/>
    </row>
    <row r="52" spans="1:28" hidden="1">
      <c r="B52" s="34" t="s">
        <v>43</v>
      </c>
      <c r="C52" s="34">
        <f>COUNTIF(Tabell1[BL],$B$52)</f>
        <v>1</v>
      </c>
      <c r="D52" s="34">
        <f>COUNTIF(Tabell1[EN],$B$52)</f>
        <v>1</v>
      </c>
      <c r="E52" s="34">
        <f>COUNTIF(Tabell1[HKK],$B$52)</f>
        <v>1</v>
      </c>
      <c r="F52" s="34">
        <f>COUNTIF(Tabell1[IDH],$B$52)</f>
        <v>1</v>
      </c>
      <c r="G52" s="34">
        <f>COUNTIF(Tabell1[MA],$B$52)</f>
        <v>1</v>
      </c>
      <c r="H52" s="34">
        <f>COUNTIF(Tabell1[NO],$B$52)</f>
        <v>2</v>
      </c>
      <c r="I52" s="34">
        <f>COUNTIF(Tabell1[SO],$B$52)</f>
        <v>0</v>
      </c>
      <c r="J52" s="34">
        <f>COUNTIF(Tabell1[SL],$B$52)</f>
        <v>2</v>
      </c>
      <c r="K52" s="34">
        <f>COUNTIF(Tabell1[SV/ SVA],$B$52)</f>
        <v>2</v>
      </c>
      <c r="L52" s="34">
        <f>COUNTIF(Tabell1[MU],$B$52)</f>
        <v>0</v>
      </c>
      <c r="M52" s="34">
        <f>COUNTIF(Tabell1[ML],$B$52)</f>
        <v>0</v>
      </c>
      <c r="N52" s="34"/>
      <c r="O52" s="34">
        <f>COUNTIF(Tabell1[VEU],$B$52)</f>
        <v>1</v>
      </c>
      <c r="P52" s="34">
        <f>COUNTIF(Tabell1[VAA],$B$52)</f>
        <v>1</v>
      </c>
      <c r="Q52" s="34">
        <f>COUNTIF(Tabell1[KOM],$B$52)</f>
        <v>1</v>
      </c>
      <c r="R52" s="34">
        <f>COUNTIF(Tabell1[EST],$B$52)</f>
        <v>1</v>
      </c>
      <c r="S52" s="34">
        <f>COUNTIF(Tabell1[MOT],$B$52)</f>
        <v>0</v>
      </c>
      <c r="T52">
        <f>COUNTIF(Tabell1[röd],$B$52)</f>
        <v>0</v>
      </c>
      <c r="U52">
        <f>COUNTIF(Tabell1[orange],$B$52)</f>
        <v>0</v>
      </c>
      <c r="V52">
        <f>COUNTIF(Tabell1[gul],$B$52)</f>
        <v>0</v>
      </c>
      <c r="W52">
        <f>COUNTIF(Tabell1[grön],$B$52)</f>
        <v>0</v>
      </c>
      <c r="X52">
        <f>COUNTIF(Tabell1[röd2],$B$52)</f>
        <v>0</v>
      </c>
      <c r="Y52">
        <f>COUNTIF(Tabell1[orange3],$B$52)</f>
        <v>0</v>
      </c>
      <c r="Z52">
        <f>COUNTIF(Tabell1[gul4],$B$52)</f>
        <v>0</v>
      </c>
      <c r="AA52">
        <f>COUNTIF(Tabell1[grön5],$B$52)</f>
        <v>0</v>
      </c>
    </row>
    <row r="53" spans="1:28" hidden="1">
      <c r="B53" s="34" t="s">
        <v>44</v>
      </c>
      <c r="C53" s="34">
        <f>COUNTIF(Tabell1[BL],$B$53)</f>
        <v>0</v>
      </c>
      <c r="D53" s="34">
        <f>COUNTIF(Tabell1[EN],$B$53)</f>
        <v>2</v>
      </c>
      <c r="E53" s="34">
        <f>COUNTIF(Tabell1[HKK],$B$53)</f>
        <v>1</v>
      </c>
      <c r="F53" s="34">
        <f>COUNTIF(Tabell1[IDH],$B$53)</f>
        <v>1</v>
      </c>
      <c r="G53" s="34">
        <f>COUNTIF(Tabell1[MA],$B$53)</f>
        <v>2</v>
      </c>
      <c r="H53" s="34">
        <f>COUNTIF(Tabell1[NO],$B$53)</f>
        <v>1</v>
      </c>
      <c r="I53" s="34">
        <f>COUNTIF(Tabell1[SO],$B$53)</f>
        <v>2</v>
      </c>
      <c r="J53" s="34">
        <f>COUNTIF(Tabell1[SL],$B$53)</f>
        <v>1</v>
      </c>
      <c r="K53" s="34">
        <f>COUNTIF(Tabell1[SV/ SVA],$B$53)</f>
        <v>1</v>
      </c>
      <c r="L53" s="34">
        <f>COUNTIF(Tabell1[MU],$B$53)</f>
        <v>2</v>
      </c>
      <c r="M53" s="34">
        <f>COUNTIF(Tabell1[ML],$B$53)</f>
        <v>1</v>
      </c>
      <c r="N53" s="34"/>
      <c r="O53" s="34">
        <f>COUNTIF(Tabell1[VEU],$B$53)</f>
        <v>1</v>
      </c>
      <c r="P53" s="34">
        <f>COUNTIF(Tabell1[VAA],$B$53)</f>
        <v>1</v>
      </c>
      <c r="Q53" s="34">
        <f>COUNTIF(Tabell1[KOM],$B$53)</f>
        <v>2</v>
      </c>
      <c r="R53" s="34">
        <f>COUNTIF(Tabell1[EST],$B$53)</f>
        <v>0</v>
      </c>
      <c r="S53" s="34">
        <f>COUNTIF(Tabell1[MOT],$B$53)</f>
        <v>0</v>
      </c>
    </row>
    <row r="54" spans="1:28" hidden="1">
      <c r="B54" s="34" t="s">
        <v>45</v>
      </c>
      <c r="C54" s="34">
        <f>COUNTIF(Tabell1[BL],$B$54)</f>
        <v>3</v>
      </c>
      <c r="D54" s="34">
        <f>COUNTIF(Tabell1[EN],$B$54)</f>
        <v>1</v>
      </c>
      <c r="E54" s="34">
        <f>COUNTIF(Tabell1[HKK],$B$54)</f>
        <v>0</v>
      </c>
      <c r="F54" s="34">
        <f>COUNTIF(Tabell1[IDH],$B$54)</f>
        <v>1</v>
      </c>
      <c r="G54" s="34">
        <f>COUNTIF(Tabell1[MA],$B$54)</f>
        <v>2</v>
      </c>
      <c r="H54" s="34">
        <f>COUNTIF(Tabell1[NO],$B$54)</f>
        <v>0</v>
      </c>
      <c r="I54" s="34">
        <f>COUNTIF(Tabell1[SO],$B$54)</f>
        <v>1</v>
      </c>
      <c r="J54" s="34">
        <f>COUNTIF(Tabell1[SL],$B$54)</f>
        <v>0</v>
      </c>
      <c r="K54" s="34">
        <f>COUNTIF(Tabell1[SV/ SVA],$B$54)</f>
        <v>1</v>
      </c>
      <c r="L54" s="34">
        <f>COUNTIF(Tabell1[MU],$B$54)</f>
        <v>1</v>
      </c>
      <c r="M54" s="34">
        <f>COUNTIF(Tabell1[ML],$B$54)</f>
        <v>0</v>
      </c>
      <c r="N54" s="34"/>
      <c r="O54" s="34">
        <f>COUNTIF(Tabell1[VEU],$B$54)</f>
        <v>0</v>
      </c>
      <c r="P54" s="34">
        <f>COUNTIF(Tabell1[VAA],$B$54)</f>
        <v>1</v>
      </c>
      <c r="Q54" s="34">
        <f>COUNTIF(Tabell1[KOM],$B$54)</f>
        <v>0</v>
      </c>
      <c r="R54" s="34">
        <f>COUNTIF(Tabell1[EST],$B$54)</f>
        <v>0</v>
      </c>
      <c r="S54" s="34">
        <f>COUNTIF(Tabell1[MOT],$B$54)</f>
        <v>3</v>
      </c>
    </row>
    <row r="55" spans="1:28" hidden="1">
      <c r="B55" s="34" t="s">
        <v>46</v>
      </c>
      <c r="C55" s="34">
        <f>COUNTIF(Tabell1[BL],$B$55)</f>
        <v>0</v>
      </c>
      <c r="D55" s="34">
        <f>COUNTIF(Tabell1[EN],$B$55)</f>
        <v>1</v>
      </c>
      <c r="E55" s="34">
        <f>COUNTIF(Tabell1[HKK],$B$55)</f>
        <v>4</v>
      </c>
      <c r="F55" s="34">
        <f>COUNTIF(Tabell1[IDH],$B$55)</f>
        <v>1</v>
      </c>
      <c r="G55" s="34">
        <f>COUNTIF(Tabell1[MA],$B$55)</f>
        <v>0</v>
      </c>
      <c r="H55" s="34">
        <f>COUNTIF(Tabell1[NO],$B$55)</f>
        <v>3</v>
      </c>
      <c r="I55" s="34">
        <f>COUNTIF(Tabell1[SO],$B$55)</f>
        <v>1</v>
      </c>
      <c r="J55" s="34">
        <f>COUNTIF(Tabell1[SL],$B$55)</f>
        <v>2</v>
      </c>
      <c r="K55" s="34">
        <f>COUNTIF(Tabell1[SV/ SVA],$B$55)</f>
        <v>2</v>
      </c>
      <c r="L55" s="34">
        <f>COUNTIF(Tabell1[MU],$B$55)</f>
        <v>0</v>
      </c>
      <c r="M55" s="34">
        <f>COUNTIF(Tabell1[ML],$B$55)</f>
        <v>1</v>
      </c>
      <c r="N55" s="34"/>
      <c r="O55" s="34">
        <f>COUNTIF(Tabell1[VEU],$B$55)</f>
        <v>1</v>
      </c>
      <c r="P55" s="34">
        <f>COUNTIF(Tabell1[VAA],$B$55)</f>
        <v>1</v>
      </c>
      <c r="Q55" s="34">
        <f>COUNTIF(Tabell1[KOM],$B$55)</f>
        <v>1</v>
      </c>
      <c r="R55" s="34">
        <f>COUNTIF(Tabell1[EST],$B$55)</f>
        <v>2</v>
      </c>
      <c r="S55" s="34">
        <f>COUNTIF(Tabell1[MOT],$B$55)</f>
        <v>1</v>
      </c>
      <c r="T55" s="24">
        <f>COUNTIF(Tabell1[röd],$B$55)</f>
        <v>0</v>
      </c>
      <c r="U55" s="24">
        <f>COUNTIF(Tabell1[orange],$B$55)</f>
        <v>0</v>
      </c>
      <c r="V55" s="24">
        <f>COUNTIF(Tabell1[gul],$B$55)</f>
        <v>0</v>
      </c>
      <c r="W55" s="24">
        <f>COUNTIF(Tabell1[grön],$B$55)</f>
        <v>0</v>
      </c>
      <c r="X55" s="24">
        <f>COUNTIF(Tabell1[röd2],$B$55)</f>
        <v>0</v>
      </c>
      <c r="Y55" s="24">
        <f>COUNTIF(Tabell1[orange3],$B$55)</f>
        <v>0</v>
      </c>
      <c r="Z55" s="24">
        <f>COUNTIF(Tabell1[gul4],$B$55)</f>
        <v>0</v>
      </c>
      <c r="AA55" s="24">
        <f>COUNTIF(Tabell1[grön5],$B$55)</f>
        <v>0</v>
      </c>
    </row>
    <row r="56" spans="1:28" hidden="1">
      <c r="B56" s="34" t="s">
        <v>57</v>
      </c>
      <c r="C56" s="34">
        <f>COUNTIF(Tabell1[BL],$B$56)</f>
        <v>1</v>
      </c>
      <c r="D56" s="34">
        <f>COUNTIF(Tabell1[EN],$B$56)</f>
        <v>0</v>
      </c>
      <c r="E56" s="34">
        <f>COUNTIF(Tabell1[HKK],$B$56)</f>
        <v>0</v>
      </c>
      <c r="F56" s="34">
        <f>COUNTIF(Tabell1[IDH],$B$56)</f>
        <v>2</v>
      </c>
      <c r="G56" s="34">
        <f>COUNTIF(Tabell1[MA],$B$56)</f>
        <v>0</v>
      </c>
      <c r="H56" s="34">
        <f>COUNTIF(Tabell1[NO],$B$56)</f>
        <v>0</v>
      </c>
      <c r="I56" s="34">
        <f>COUNTIF(Tabell1[SO],$B$56)</f>
        <v>0</v>
      </c>
      <c r="J56" s="34">
        <f>COUNTIF(Tabell1[SL],$B$56)</f>
        <v>1</v>
      </c>
      <c r="K56" s="34">
        <f>COUNTIF(Tabell1[SV/ SVA],$B$56)</f>
        <v>0</v>
      </c>
      <c r="L56" s="34">
        <f>COUNTIF(Tabell1[MU],$B$56)</f>
        <v>1</v>
      </c>
      <c r="M56" s="34">
        <f>COUNTIF(Tabell1[ML],$B$56)</f>
        <v>0</v>
      </c>
      <c r="N56" s="34"/>
      <c r="O56" s="34">
        <f>COUNTIF(Tabell1[VEU],$B$56)</f>
        <v>1</v>
      </c>
      <c r="P56" s="34">
        <f>COUNTIF(Tabell1[VAA],$B$56)</f>
        <v>0</v>
      </c>
      <c r="Q56" s="34">
        <f>COUNTIF(Tabell1[KOM],$B$56)</f>
        <v>0</v>
      </c>
      <c r="R56" s="34">
        <f>COUNTIF(Tabell1[EST],$B$56)</f>
        <v>1</v>
      </c>
      <c r="S56" s="34">
        <f>COUNTIF(Tabell1[MOT],$B$56)</f>
        <v>0</v>
      </c>
      <c r="T56" s="24">
        <f>COUNTIF(Tabell1[röd],$B$56)</f>
        <v>0</v>
      </c>
      <c r="U56" s="24">
        <f>COUNTIF(Tabell1[orange],$B$56)</f>
        <v>0</v>
      </c>
      <c r="V56" s="24">
        <f>COUNTIF(Tabell1[gul],$B$56)</f>
        <v>0</v>
      </c>
      <c r="W56" s="24">
        <f>COUNTIF(Tabell1[grön],$B$56)</f>
        <v>0</v>
      </c>
      <c r="X56" s="24">
        <f>COUNTIF(Tabell1[röd2],$B$56)</f>
        <v>0</v>
      </c>
      <c r="Y56" s="24">
        <f>COUNTIF(Tabell1[orange3],$B$56)</f>
        <v>0</v>
      </c>
      <c r="Z56" s="24">
        <f>COUNTIF(Tabell1[gul4],$B$56)</f>
        <v>0</v>
      </c>
      <c r="AA56" s="24">
        <f>COUNTIF(Tabell1[grön5],$B$56)</f>
        <v>0</v>
      </c>
    </row>
    <row r="57" spans="1:28" hidden="1">
      <c r="B57" s="34" t="s">
        <v>66</v>
      </c>
      <c r="C57" s="34">
        <f>COUNTIF(Tabell1[BL],$B$57)</f>
        <v>0</v>
      </c>
      <c r="D57" s="34">
        <f>COUNTIF(Tabell1[EN],$B$57)</f>
        <v>0</v>
      </c>
      <c r="E57" s="34">
        <f>COUNTIF(Tabell1[HKK],$B$57)</f>
        <v>0</v>
      </c>
      <c r="F57" s="34">
        <f>COUNTIF(Tabell1[IDH],$B$57)</f>
        <v>0</v>
      </c>
      <c r="G57" s="34">
        <f>COUNTIF(Tabell1[MA],$B$57)</f>
        <v>0</v>
      </c>
      <c r="H57" s="34">
        <f>COUNTIF(Tabell1[NO],$B$57)</f>
        <v>0</v>
      </c>
      <c r="I57" s="34">
        <f>COUNTIF(Tabell1[SO],$B$57)</f>
        <v>1</v>
      </c>
      <c r="J57" s="34">
        <f>COUNTIF(Tabell1[SL],$B$57)</f>
        <v>0</v>
      </c>
      <c r="K57" s="34">
        <f>COUNTIF(Tabell1[SV/ SVA],$B$57)</f>
        <v>0</v>
      </c>
      <c r="L57" s="34">
        <f>COUNTIF(Tabell1[MU],$B$57)</f>
        <v>0</v>
      </c>
      <c r="M57" s="34">
        <f>COUNTIF(Tabell1[ML],$B$57)</f>
        <v>0</v>
      </c>
      <c r="N57" s="34"/>
      <c r="O57" s="34">
        <f>COUNTIF(Tabell1[VEU],$B$57)</f>
        <v>0</v>
      </c>
      <c r="P57" s="34">
        <f>COUNTIF(Tabell1[VAA],$B$57)</f>
        <v>0</v>
      </c>
      <c r="Q57" s="34">
        <f>COUNTIF(Tabell1[KOM],$B$57)</f>
        <v>0</v>
      </c>
      <c r="R57" s="34">
        <f>COUNTIF(Tabell1[EST],$B$57)</f>
        <v>0</v>
      </c>
      <c r="S57" s="34">
        <f>COUNTIF(Tabell1[MOT],$B$57)</f>
        <v>0</v>
      </c>
      <c r="T57" s="24">
        <f>COUNTIF(Tabell1[röd],$B$57)</f>
        <v>0</v>
      </c>
      <c r="U57" s="24">
        <f>COUNTIF(Tabell1[orange],$B$57)</f>
        <v>0</v>
      </c>
      <c r="V57" s="24">
        <f>COUNTIF(Tabell1[gul],$B$57)</f>
        <v>0</v>
      </c>
      <c r="W57" s="24">
        <f>COUNTIF(Tabell1[grön],$B$57)</f>
        <v>0</v>
      </c>
      <c r="X57" s="24">
        <f>COUNTIF(Tabell1[röd2],$B$57)</f>
        <v>0</v>
      </c>
      <c r="Y57" s="24">
        <f>COUNTIF(Tabell1[orange3],$B$57)</f>
        <v>0</v>
      </c>
      <c r="Z57" s="24">
        <f>COUNTIF(Tabell1[gul4],$B$57)</f>
        <v>0</v>
      </c>
      <c r="AA57" s="24">
        <f>COUNTIF(Tabell1[grön5],$B$57)</f>
        <v>0</v>
      </c>
    </row>
    <row r="58" spans="1:28" hidden="1">
      <c r="B58" s="34" t="s">
        <v>63</v>
      </c>
      <c r="C58" s="34">
        <f>COUNTIF(Tabell1[BL],$B$58)</f>
        <v>0</v>
      </c>
      <c r="D58" s="34">
        <f>COUNTIF(Tabell1[EN],$B$58)</f>
        <v>0</v>
      </c>
      <c r="E58" s="34">
        <f>COUNTIF(Tabell1[HKK],$B$58)</f>
        <v>0</v>
      </c>
      <c r="F58" s="34">
        <f>COUNTIF(Tabell1[IDH],$B$58)</f>
        <v>0</v>
      </c>
      <c r="G58" s="34">
        <f>COUNTIF(Tabell1[MA],$B$58)</f>
        <v>0</v>
      </c>
      <c r="H58" s="34">
        <f>COUNTIF(Tabell1[NO],$B$58)</f>
        <v>0</v>
      </c>
      <c r="I58" s="34">
        <f>COUNTIF(Tabell1[SO],$B$58)</f>
        <v>1</v>
      </c>
      <c r="J58" s="34">
        <f>COUNTIF(Tabell1[SL],$B$58)</f>
        <v>0</v>
      </c>
      <c r="K58" s="34">
        <f>COUNTIF(Tabell1[SV/ SVA],$B$58)</f>
        <v>0</v>
      </c>
      <c r="L58" s="34">
        <f>COUNTIF(Tabell1[MU],$B$58)</f>
        <v>0</v>
      </c>
      <c r="M58" s="34">
        <f>COUNTIF(Tabell1[ML],$B$58)</f>
        <v>0</v>
      </c>
      <c r="N58" s="34"/>
      <c r="O58" s="34">
        <f>COUNTIF(Tabell1[VEU],$B$58)</f>
        <v>0</v>
      </c>
      <c r="P58" s="34">
        <f>COUNTIF(Tabell1[VAA],$B$58)</f>
        <v>0</v>
      </c>
      <c r="Q58" s="34">
        <f>COUNTIF(Tabell1[KOM],$B$58)</f>
        <v>0</v>
      </c>
      <c r="R58" s="34">
        <f>COUNTIF(Tabell1[EST],$B$58)</f>
        <v>0</v>
      </c>
      <c r="S58" s="34">
        <f>COUNTIF(Tabell1[MOT],$B$58)</f>
        <v>0</v>
      </c>
      <c r="T58" s="24">
        <f>COUNTIF(Tabell1[röd],$B$58)</f>
        <v>0</v>
      </c>
      <c r="U58" s="24">
        <f>COUNTIF(Tabell1[orange],$B$58)</f>
        <v>0</v>
      </c>
      <c r="V58" s="24">
        <f>COUNTIF(Tabell1[gul],$B$58)</f>
        <v>0</v>
      </c>
      <c r="W58" s="24">
        <f>COUNTIF(Tabell1[grön],$B$58)</f>
        <v>0</v>
      </c>
      <c r="X58" s="24">
        <f>COUNTIF(Tabell1[röd2],$B$58)</f>
        <v>0</v>
      </c>
      <c r="Y58" s="24">
        <f>COUNTIF(Tabell1[orange3],$B$58)</f>
        <v>0</v>
      </c>
      <c r="Z58" s="24">
        <f>COUNTIF(Tabell1[gul4],$B$58)</f>
        <v>0</v>
      </c>
      <c r="AA58" s="24">
        <f>COUNTIF(Tabell1[grön5],$B$58)</f>
        <v>0</v>
      </c>
    </row>
    <row r="59" spans="1:28" hidden="1">
      <c r="B59" s="34" t="s">
        <v>54</v>
      </c>
      <c r="C59" s="34">
        <f>COUNTIF(Tabell1[BL],$B$59)</f>
        <v>0</v>
      </c>
      <c r="D59" s="34">
        <f>COUNTIF(Tabell1[EN],$B$59)</f>
        <v>0</v>
      </c>
      <c r="E59" s="34">
        <f>COUNTIF(Tabell1[HKK],$B$59)</f>
        <v>0</v>
      </c>
      <c r="F59" s="34">
        <f>COUNTIF(Tabell1[IDH],$B$59)</f>
        <v>0</v>
      </c>
      <c r="G59" s="34">
        <f>COUNTIF(Tabell1[MA],$B$59)</f>
        <v>1</v>
      </c>
      <c r="H59" s="34">
        <f>COUNTIF(Tabell1[NO],$B$59)</f>
        <v>0</v>
      </c>
      <c r="I59" s="34">
        <f>COUNTIF(Tabell1[SO],$B$59)</f>
        <v>0</v>
      </c>
      <c r="J59" s="34">
        <f>COUNTIF(Tabell1[SL],$B$59)</f>
        <v>0</v>
      </c>
      <c r="K59" s="34">
        <f>COUNTIF(Tabell1[SV/ SVA],$B$59)</f>
        <v>0</v>
      </c>
      <c r="L59" s="34">
        <f>COUNTIF(Tabell1[MU],$B$59)</f>
        <v>2</v>
      </c>
      <c r="M59" s="34">
        <f>COUNTIF(Tabell1[ML],$B$59)</f>
        <v>0</v>
      </c>
      <c r="N59" s="34"/>
      <c r="O59" s="34">
        <f>COUNTIF(Tabell1[VEU],$B$59)</f>
        <v>0</v>
      </c>
      <c r="P59" s="34">
        <f>COUNTIF(Tabell1[VAA],$B$59)</f>
        <v>0</v>
      </c>
      <c r="Q59" s="34">
        <f>COUNTIF(Tabell1[KOM],$B$59)</f>
        <v>0</v>
      </c>
      <c r="R59" s="34">
        <f>COUNTIF(Tabell1[EST],$B$59)</f>
        <v>0</v>
      </c>
      <c r="S59" s="34">
        <f>COUNTIF(Tabell1[MOT],$B$59)</f>
        <v>0</v>
      </c>
      <c r="T59" s="24">
        <f>COUNTIF(Tabell1[röd],$B$59)</f>
        <v>0</v>
      </c>
      <c r="U59" s="24">
        <f>COUNTIF(Tabell1[orange],$B$59)</f>
        <v>0</v>
      </c>
      <c r="V59" s="24">
        <f>COUNTIF(Tabell1[gul],$B$59)</f>
        <v>0</v>
      </c>
      <c r="W59" s="24">
        <f>COUNTIF(Tabell1[grön],$B$59)</f>
        <v>0</v>
      </c>
      <c r="X59" s="24">
        <f>COUNTIF(Tabell1[röd2],$B$59)</f>
        <v>0</v>
      </c>
      <c r="Y59" s="24">
        <f>COUNTIF(Tabell1[orange3],$B$59)</f>
        <v>0</v>
      </c>
      <c r="Z59" s="24">
        <f>COUNTIF(Tabell1[gul4],$B$59)</f>
        <v>0</v>
      </c>
      <c r="AA59" s="24">
        <f>COUNTIF(Tabell1[grön5],$B$59)</f>
        <v>0</v>
      </c>
    </row>
    <row r="60" spans="1:28" hidden="1">
      <c r="B60" s="34" t="s">
        <v>60</v>
      </c>
      <c r="C60" s="34">
        <f>COUNTIF(Tabell1[BL],$B$60)</f>
        <v>1</v>
      </c>
      <c r="D60" s="34">
        <f>COUNTIF(Tabell1[EN],$B$60)</f>
        <v>1</v>
      </c>
      <c r="E60" s="34">
        <f>COUNTIF(Tabell1[HKK],$B$60)</f>
        <v>0</v>
      </c>
      <c r="F60" s="34">
        <f>COUNTIF(Tabell1[IDH],$B$60)</f>
        <v>0</v>
      </c>
      <c r="G60" s="34">
        <f>COUNTIF(Tabell1[MA],$B$60)</f>
        <v>0</v>
      </c>
      <c r="H60" s="34">
        <f>COUNTIF(Tabell1[NO],$B$60)</f>
        <v>0</v>
      </c>
      <c r="I60" s="34">
        <f>COUNTIF(Tabell1[SO],$B$60)</f>
        <v>0</v>
      </c>
      <c r="J60" s="34">
        <f>COUNTIF(Tabell1[SL],$B$60)</f>
        <v>0</v>
      </c>
      <c r="K60" s="34">
        <f>COUNTIF(Tabell1[SV/ SVA],$B$60)</f>
        <v>0</v>
      </c>
      <c r="L60" s="34">
        <f>COUNTIF(Tabell1[MU],$B$60)</f>
        <v>0</v>
      </c>
      <c r="M60" s="34">
        <f>COUNTIF(Tabell1[ML],$B$60)</f>
        <v>0</v>
      </c>
      <c r="N60" s="34"/>
      <c r="O60" s="34">
        <f>COUNTIF(Tabell1[VEU],$B$60)</f>
        <v>0</v>
      </c>
      <c r="P60" s="34">
        <f>COUNTIF(Tabell1[VAA],$B$60)</f>
        <v>0</v>
      </c>
      <c r="Q60" s="34">
        <f>COUNTIF(Tabell1[KOM],$B$60)</f>
        <v>0</v>
      </c>
      <c r="R60" s="34">
        <f>COUNTIF(Tabell1[EST],$B$60)</f>
        <v>0</v>
      </c>
      <c r="S60" s="34">
        <f>COUNTIF(Tabell1[MOT],$B$60)</f>
        <v>0</v>
      </c>
      <c r="T60" s="24">
        <f>COUNTIF(Tabell1[röd],$B$60)</f>
        <v>0</v>
      </c>
      <c r="U60" s="24">
        <f>COUNTIF(Tabell1[orange],$B$60)</f>
        <v>0</v>
      </c>
      <c r="V60" s="24">
        <f>COUNTIF(Tabell1[gul],$B$60)</f>
        <v>0</v>
      </c>
      <c r="W60" s="24">
        <f>COUNTIF(Tabell1[grön],$B$60)</f>
        <v>0</v>
      </c>
      <c r="X60" s="24">
        <f>COUNTIF(Tabell1[röd2],$B$60)</f>
        <v>0</v>
      </c>
      <c r="Y60" s="24">
        <f>COUNTIF(Tabell1[orange3],$B$60)</f>
        <v>0</v>
      </c>
      <c r="Z60" s="24">
        <f>COUNTIF(Tabell1[gul4],$B$60)</f>
        <v>0</v>
      </c>
      <c r="AA60" s="24">
        <f>COUNTIF(Tabell1[grön5],$B$60)</f>
        <v>0</v>
      </c>
    </row>
  </sheetData>
  <mergeCells count="11">
    <mergeCell ref="A3:B3"/>
    <mergeCell ref="G7:J7"/>
    <mergeCell ref="N7:AB7"/>
    <mergeCell ref="N6:AB6"/>
    <mergeCell ref="N5:AB5"/>
    <mergeCell ref="N4:AB4"/>
    <mergeCell ref="N3:AB3"/>
    <mergeCell ref="C5:F6"/>
    <mergeCell ref="G5:J6"/>
    <mergeCell ref="G3:J4"/>
    <mergeCell ref="C3:F4"/>
  </mergeCells>
  <conditionalFormatting sqref="C18:AA49">
    <cfRule type="containsText" dxfId="155" priority="5" operator="containsText" text="blå">
      <formula>NOT(ISERROR(SEARCH("blå",C18)))</formula>
    </cfRule>
    <cfRule type="containsText" dxfId="154" priority="6" operator="containsText" text="grön">
      <formula>NOT(ISERROR(SEARCH("grön",C18)))</formula>
    </cfRule>
    <cfRule type="containsText" dxfId="153" priority="7" operator="containsText" text="orange">
      <formula>NOT(ISERROR(SEARCH("orange",C18)))</formula>
    </cfRule>
    <cfRule type="endsWith" dxfId="152" priority="8" operator="endsWith" text="gul">
      <formula>RIGHT(C18,LEN("gul"))="gul"</formula>
    </cfRule>
    <cfRule type="containsText" dxfId="151" priority="9" operator="containsText" text="röd">
      <formula>NOT(ISERROR(SEARCH("röd",C18)))</formula>
    </cfRule>
  </conditionalFormatting>
  <conditionalFormatting sqref="C18:AB50">
    <cfRule type="cellIs" dxfId="150" priority="1" operator="equal">
      <formula>"orange (gr)"</formula>
    </cfRule>
    <cfRule type="cellIs" dxfId="149" priority="2" operator="equal">
      <formula>"röd (gr)"</formula>
    </cfRule>
    <cfRule type="cellIs" dxfId="148" priority="3" operator="equal">
      <formula>"grön (gr)"</formula>
    </cfRule>
    <cfRule type="cellIs" dxfId="147" priority="4" operator="equal">
      <formula>"gul (gr)"</formula>
    </cfRule>
  </conditionalFormatting>
  <dataValidations count="1">
    <dataValidation type="list" allowBlank="1" showInputMessage="1" showErrorMessage="1" sqref="C18:S49" xr:uid="{00000000-0002-0000-0100-000000000000}">
      <formula1>utveckling</formula1>
    </dataValidation>
  </dataValidations>
  <pageMargins left="0.43307086614173229" right="0.39370078740157483" top="0.55118110236220474" bottom="0.35433070866141736" header="0.31496062992125984" footer="0.31496062992125984"/>
  <pageSetup paperSize="9" orientation="landscape" r:id="rId1"/>
  <headerFooter>
    <oddHeader xml:space="preserve">&amp;L
</oddHead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57218-C4C8-4AA7-85AB-F90E2F0CFADF}">
  <dimension ref="A1"/>
  <sheetViews>
    <sheetView workbookViewId="0">
      <selection activeCell="A3" sqref="A3"/>
    </sheetView>
  </sheetViews>
  <sheetFormatPr defaultRowHeight="14"/>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39"/>
  <sheetViews>
    <sheetView zoomScaleNormal="100" workbookViewId="0">
      <selection activeCell="J23" sqref="J23"/>
    </sheetView>
  </sheetViews>
  <sheetFormatPr defaultRowHeight="14"/>
  <cols>
    <col min="1" max="1" width="13.08203125" customWidth="1"/>
    <col min="2" max="2" width="9.08203125" bestFit="1" customWidth="1"/>
    <col min="3" max="3" width="6.33203125" customWidth="1"/>
    <col min="4" max="4" width="5.75" bestFit="1" customWidth="1"/>
    <col min="5" max="5" width="5.83203125" bestFit="1" customWidth="1"/>
    <col min="6" max="10" width="4.83203125" customWidth="1"/>
    <col min="11" max="11" width="8.58203125" bestFit="1" customWidth="1"/>
    <col min="12" max="13" width="4.83203125" customWidth="1"/>
    <col min="14" max="14" width="6.33203125" customWidth="1"/>
    <col min="15" max="15" width="8.33203125" bestFit="1" customWidth="1"/>
    <col min="16" max="16" width="8.25" bestFit="1" customWidth="1"/>
    <col min="17" max="17" width="8" bestFit="1" customWidth="1"/>
    <col min="18" max="18" width="8.33203125" bestFit="1" customWidth="1"/>
    <col min="19" max="19" width="7.75" customWidth="1"/>
    <col min="20" max="20" width="9" bestFit="1" customWidth="1"/>
    <col min="21" max="21" width="11.08203125" bestFit="1" customWidth="1"/>
    <col min="22" max="22" width="8.08203125" customWidth="1"/>
    <col min="23" max="23" width="8.5" customWidth="1"/>
    <col min="24" max="24" width="8.33203125" customWidth="1"/>
    <col min="25" max="25" width="8.75" customWidth="1"/>
    <col min="26" max="26" width="7.25" customWidth="1"/>
    <col min="27" max="27" width="8.58203125" bestFit="1" customWidth="1"/>
    <col min="28" max="28" width="11.58203125" bestFit="1" customWidth="1"/>
    <col min="29" max="29" width="6.5" customWidth="1"/>
    <col min="30" max="33" width="9" bestFit="1" customWidth="1"/>
  </cols>
  <sheetData>
    <row r="1" spans="1:27" s="8" customFormat="1" ht="21.5">
      <c r="A1" s="9" t="s">
        <v>77</v>
      </c>
    </row>
    <row r="3" spans="1:27" ht="34" customHeight="1">
      <c r="A3" s="39" t="s">
        <v>1</v>
      </c>
      <c r="B3" s="39"/>
      <c r="C3" s="44" t="s">
        <v>2</v>
      </c>
      <c r="D3" s="44"/>
      <c r="E3" s="44"/>
      <c r="F3" s="44"/>
      <c r="G3" s="43" t="s">
        <v>3</v>
      </c>
      <c r="H3" s="43"/>
      <c r="I3" s="43"/>
      <c r="J3" s="43"/>
      <c r="M3" s="1"/>
      <c r="N3" s="40" t="s">
        <v>4</v>
      </c>
      <c r="O3" s="40"/>
      <c r="P3" s="40"/>
      <c r="Q3" s="40"/>
      <c r="R3" s="40"/>
      <c r="S3" s="40"/>
      <c r="T3" s="40"/>
      <c r="U3" s="40"/>
      <c r="V3" s="40"/>
      <c r="W3" s="40"/>
      <c r="X3" s="40"/>
      <c r="Y3" s="40"/>
      <c r="Z3" s="40"/>
      <c r="AA3" s="40"/>
    </row>
    <row r="4" spans="1:27" ht="34" customHeight="1">
      <c r="C4" s="44"/>
      <c r="D4" s="44"/>
      <c r="E4" s="44"/>
      <c r="F4" s="44"/>
      <c r="G4" s="43"/>
      <c r="H4" s="43"/>
      <c r="I4" s="43"/>
      <c r="J4" s="43"/>
      <c r="M4" s="2"/>
      <c r="N4" s="40" t="s">
        <v>5</v>
      </c>
      <c r="O4" s="40"/>
      <c r="P4" s="40"/>
      <c r="Q4" s="40"/>
      <c r="R4" s="40"/>
      <c r="S4" s="40"/>
      <c r="T4" s="40"/>
      <c r="U4" s="40"/>
      <c r="V4" s="40"/>
      <c r="W4" s="40"/>
      <c r="X4" s="40"/>
      <c r="Y4" s="40"/>
      <c r="Z4" s="40"/>
      <c r="AA4" s="40"/>
    </row>
    <row r="5" spans="1:27" ht="34" customHeight="1">
      <c r="C5" s="41" t="s">
        <v>6</v>
      </c>
      <c r="D5" s="41"/>
      <c r="E5" s="41"/>
      <c r="F5" s="41"/>
      <c r="G5" s="42" t="s">
        <v>7</v>
      </c>
      <c r="H5" s="42"/>
      <c r="I5" s="42"/>
      <c r="J5" s="42"/>
      <c r="M5" s="3"/>
      <c r="N5" s="40" t="s">
        <v>8</v>
      </c>
      <c r="O5" s="40"/>
      <c r="P5" s="40"/>
      <c r="Q5" s="40"/>
      <c r="R5" s="40"/>
      <c r="S5" s="40"/>
      <c r="T5" s="40"/>
      <c r="U5" s="40"/>
      <c r="V5" s="40"/>
      <c r="W5" s="40"/>
      <c r="X5" s="40"/>
      <c r="Y5" s="40"/>
      <c r="Z5" s="40"/>
      <c r="AA5" s="40"/>
    </row>
    <row r="6" spans="1:27" ht="34" customHeight="1">
      <c r="C6" s="41"/>
      <c r="D6" s="41"/>
      <c r="E6" s="41"/>
      <c r="F6" s="41"/>
      <c r="G6" s="42"/>
      <c r="H6" s="42"/>
      <c r="I6" s="42"/>
      <c r="J6" s="42"/>
      <c r="M6" s="18"/>
      <c r="N6" s="40" t="s">
        <v>9</v>
      </c>
      <c r="O6" s="40"/>
      <c r="P6" s="40"/>
      <c r="Q6" s="40"/>
      <c r="R6" s="40"/>
      <c r="S6" s="40"/>
      <c r="T6" s="40"/>
      <c r="U6" s="40"/>
      <c r="V6" s="40"/>
      <c r="W6" s="40"/>
      <c r="X6" s="40"/>
      <c r="Y6" s="40"/>
      <c r="Z6" s="40"/>
      <c r="AA6" s="40"/>
    </row>
    <row r="7" spans="1:27" ht="32.25" customHeight="1">
      <c r="F7" s="4" t="s">
        <v>10</v>
      </c>
      <c r="G7" s="39" t="s">
        <v>11</v>
      </c>
      <c r="H7" s="39"/>
      <c r="I7" s="39"/>
      <c r="J7" s="39"/>
      <c r="M7" s="5"/>
      <c r="N7" s="40" t="s">
        <v>12</v>
      </c>
      <c r="O7" s="40"/>
      <c r="P7" s="40"/>
      <c r="Q7" s="40"/>
      <c r="R7" s="40"/>
      <c r="S7" s="40"/>
      <c r="T7" s="40"/>
      <c r="U7" s="40"/>
      <c r="V7" s="40"/>
      <c r="W7" s="40"/>
      <c r="X7" s="40"/>
      <c r="Y7" s="40"/>
      <c r="Z7" s="40"/>
      <c r="AA7" s="40"/>
    </row>
    <row r="8" spans="1:27" ht="15.75" customHeight="1">
      <c r="E8" s="4"/>
      <c r="K8" s="7"/>
      <c r="L8" s="6"/>
    </row>
    <row r="9" spans="1:27" s="22" customFormat="1" ht="15" customHeight="1">
      <c r="A9" s="20"/>
      <c r="B9" s="21" t="s">
        <v>13</v>
      </c>
      <c r="C9" s="20"/>
      <c r="D9" s="20"/>
      <c r="E9" s="20"/>
      <c r="F9" s="20"/>
      <c r="G9" s="20"/>
      <c r="H9" s="20"/>
      <c r="I9" s="20"/>
      <c r="J9" s="21" t="s">
        <v>14</v>
      </c>
      <c r="K9" s="20"/>
      <c r="L9" s="20"/>
      <c r="M9" s="20"/>
      <c r="N9" s="20"/>
      <c r="O9" s="20"/>
      <c r="P9" s="20"/>
      <c r="Q9" s="20"/>
    </row>
    <row r="10" spans="1:27" ht="15" customHeight="1">
      <c r="A10" s="10"/>
      <c r="C10" s="10" t="s">
        <v>15</v>
      </c>
      <c r="D10" s="10"/>
      <c r="E10" s="10"/>
      <c r="F10" s="10"/>
      <c r="G10" s="11"/>
      <c r="H10" s="12"/>
      <c r="I10" s="10"/>
      <c r="J10" s="10" t="s">
        <v>16</v>
      </c>
      <c r="K10" s="10"/>
      <c r="L10" s="10"/>
      <c r="M10" s="10"/>
      <c r="N10" s="10"/>
      <c r="O10" s="13"/>
      <c r="P10" s="12"/>
      <c r="Q10" s="10"/>
    </row>
    <row r="11" spans="1:27" ht="15" customHeight="1">
      <c r="A11" s="10"/>
      <c r="C11" s="14" t="s">
        <v>17</v>
      </c>
      <c r="D11" s="14"/>
      <c r="E11" s="14"/>
      <c r="F11" s="14"/>
      <c r="G11" s="15"/>
      <c r="H11" s="16"/>
      <c r="I11" s="10"/>
      <c r="J11" s="14" t="s">
        <v>18</v>
      </c>
      <c r="K11" s="14"/>
      <c r="L11" s="14"/>
      <c r="M11" s="14"/>
      <c r="N11" s="14"/>
      <c r="O11" s="17"/>
      <c r="P11" s="16"/>
      <c r="Q11" s="10"/>
    </row>
    <row r="12" spans="1:27" ht="15" customHeight="1">
      <c r="A12" s="10"/>
      <c r="C12" s="10" t="s">
        <v>19</v>
      </c>
      <c r="D12" s="10"/>
      <c r="E12" s="10"/>
      <c r="F12" s="10"/>
      <c r="G12" s="19"/>
      <c r="H12" s="13"/>
      <c r="I12" s="10"/>
      <c r="J12" s="10" t="s">
        <v>20</v>
      </c>
      <c r="K12" s="10"/>
      <c r="L12" s="10"/>
      <c r="M12" s="10"/>
      <c r="N12" s="10"/>
      <c r="O12" s="19"/>
      <c r="P12" s="11"/>
      <c r="Q12" s="10"/>
    </row>
    <row r="13" spans="1:27" ht="15" customHeight="1">
      <c r="A13" s="10"/>
      <c r="C13" s="10" t="s">
        <v>21</v>
      </c>
      <c r="D13" s="10"/>
      <c r="E13" s="10"/>
      <c r="F13" s="10"/>
      <c r="G13" s="19"/>
      <c r="H13" s="13"/>
      <c r="I13" s="10"/>
      <c r="J13" s="10" t="s">
        <v>22</v>
      </c>
      <c r="K13" s="10"/>
      <c r="L13" s="10"/>
      <c r="M13" s="10"/>
      <c r="N13" s="10"/>
      <c r="O13" s="19"/>
      <c r="P13" s="11"/>
      <c r="Q13" s="10"/>
      <c r="X13" s="38"/>
    </row>
    <row r="14" spans="1:27" ht="8.25" customHeight="1"/>
    <row r="15" spans="1:27" ht="21" customHeight="1">
      <c r="A15" s="23" t="s">
        <v>23</v>
      </c>
      <c r="B15" s="23"/>
      <c r="D15" s="23"/>
      <c r="E15" s="23"/>
      <c r="F15" s="23"/>
      <c r="G15" s="23"/>
      <c r="H15" s="23"/>
      <c r="I15" s="23"/>
      <c r="J15" s="24"/>
      <c r="K15" s="24"/>
      <c r="L15" s="24"/>
      <c r="M15" s="24"/>
      <c r="N15" s="24"/>
      <c r="O15" s="24"/>
      <c r="P15" s="24"/>
      <c r="Q15" s="24"/>
    </row>
    <row r="17" spans="1:26">
      <c r="A17" s="25" t="s">
        <v>24</v>
      </c>
      <c r="B17" s="25" t="s">
        <v>78</v>
      </c>
      <c r="C17" s="24" t="s">
        <v>26</v>
      </c>
      <c r="D17" s="25" t="s">
        <v>27</v>
      </c>
      <c r="E17" s="25" t="s">
        <v>28</v>
      </c>
      <c r="F17" s="25" t="s">
        <v>29</v>
      </c>
      <c r="G17" s="25" t="s">
        <v>30</v>
      </c>
      <c r="H17" s="25" t="s">
        <v>31</v>
      </c>
      <c r="I17" s="25" t="s">
        <v>32</v>
      </c>
      <c r="J17" s="25" t="s">
        <v>33</v>
      </c>
      <c r="K17" s="26" t="s">
        <v>34</v>
      </c>
      <c r="L17" s="25" t="s">
        <v>35</v>
      </c>
      <c r="M17" s="25" t="s">
        <v>36</v>
      </c>
      <c r="N17" s="33" t="s">
        <v>79</v>
      </c>
      <c r="O17" s="25" t="s">
        <v>80</v>
      </c>
      <c r="P17" s="25" t="s">
        <v>81</v>
      </c>
      <c r="Q17" s="25" t="s">
        <v>82</v>
      </c>
      <c r="R17" s="25" t="s">
        <v>83</v>
      </c>
      <c r="S17" s="25" t="s">
        <v>84</v>
      </c>
      <c r="T17" s="25" t="s">
        <v>85</v>
      </c>
      <c r="U17" s="33" t="s">
        <v>86</v>
      </c>
      <c r="V17" s="33" t="s">
        <v>40</v>
      </c>
      <c r="W17" s="33" t="s">
        <v>87</v>
      </c>
      <c r="X17" s="33" t="s">
        <v>88</v>
      </c>
      <c r="Y17" s="33" t="s">
        <v>89</v>
      </c>
      <c r="Z17" s="33" t="s">
        <v>90</v>
      </c>
    </row>
    <row r="18" spans="1:26">
      <c r="A18" s="24"/>
      <c r="B18" s="35"/>
      <c r="C18" s="29"/>
      <c r="D18" s="29"/>
      <c r="E18" s="29"/>
      <c r="F18" s="29"/>
      <c r="G18" s="29"/>
      <c r="H18" s="29"/>
      <c r="I18" s="29"/>
      <c r="J18" s="29"/>
      <c r="K18" s="29"/>
      <c r="L18" s="29"/>
      <c r="M18" s="29"/>
      <c r="N18" s="29"/>
      <c r="O18" s="29"/>
      <c r="P18" s="29"/>
      <c r="Q18" s="29"/>
      <c r="R18" s="29"/>
      <c r="S18" s="37"/>
      <c r="T18" s="37"/>
      <c r="U18" s="37"/>
      <c r="V18" s="37"/>
      <c r="W18" s="37"/>
      <c r="X18" s="37"/>
      <c r="Y18" s="37"/>
      <c r="Z18" s="37"/>
    </row>
    <row r="19" spans="1:26">
      <c r="A19" s="24"/>
      <c r="B19" s="35"/>
      <c r="C19" s="29"/>
      <c r="D19" s="29"/>
      <c r="E19" s="29"/>
      <c r="F19" s="29"/>
      <c r="G19" s="29"/>
      <c r="H19" s="29"/>
      <c r="I19" s="29"/>
      <c r="J19" s="29"/>
      <c r="K19" s="29"/>
      <c r="L19" s="29"/>
      <c r="M19" s="29"/>
      <c r="N19" s="29"/>
      <c r="O19" s="29"/>
      <c r="P19" s="29"/>
      <c r="Q19" s="29"/>
      <c r="R19" s="29"/>
      <c r="S19" s="29"/>
      <c r="T19" s="29"/>
      <c r="U19" s="29"/>
      <c r="V19" s="29"/>
      <c r="W19" s="29"/>
      <c r="X19" s="29"/>
      <c r="Y19" s="29"/>
      <c r="Z19" s="29"/>
    </row>
    <row r="20" spans="1:26">
      <c r="A20" s="24"/>
      <c r="B20" s="35"/>
      <c r="C20" s="29"/>
      <c r="D20" s="29"/>
      <c r="E20" s="29"/>
      <c r="F20" s="29"/>
      <c r="G20" s="29"/>
      <c r="H20" s="29"/>
      <c r="I20" s="29"/>
      <c r="J20" s="29"/>
      <c r="K20" s="29"/>
      <c r="L20" s="29"/>
      <c r="M20" s="29"/>
      <c r="N20" s="29"/>
      <c r="O20" s="29"/>
      <c r="P20" s="29"/>
      <c r="Q20" s="29"/>
      <c r="R20" s="29"/>
      <c r="S20" s="29"/>
      <c r="T20" s="37"/>
      <c r="U20" s="29"/>
      <c r="V20" s="29"/>
      <c r="W20" s="29"/>
      <c r="X20" s="29"/>
      <c r="Y20" s="29"/>
      <c r="Z20" s="29"/>
    </row>
    <row r="21" spans="1:26">
      <c r="A21" s="24"/>
      <c r="B21" s="35"/>
      <c r="C21" s="29"/>
      <c r="D21" s="29"/>
      <c r="E21" s="29"/>
      <c r="F21" s="29"/>
      <c r="G21" s="29"/>
      <c r="H21" s="29"/>
      <c r="I21" s="29"/>
      <c r="J21" s="29"/>
      <c r="K21" s="29"/>
      <c r="L21" s="29"/>
      <c r="M21" s="29"/>
      <c r="N21" s="29"/>
      <c r="O21" s="29"/>
      <c r="P21" s="29"/>
      <c r="Q21" s="29"/>
      <c r="R21" s="29"/>
      <c r="S21" s="29"/>
      <c r="T21" s="37"/>
      <c r="U21" s="29"/>
      <c r="V21" s="29"/>
      <c r="W21" s="29"/>
      <c r="X21" s="29"/>
      <c r="Y21" s="29"/>
      <c r="Z21" s="29"/>
    </row>
    <row r="22" spans="1:26">
      <c r="A22" s="24"/>
      <c r="B22" s="35"/>
      <c r="C22" s="29"/>
      <c r="D22" s="29"/>
      <c r="E22" s="29"/>
      <c r="F22" s="29"/>
      <c r="G22" s="29"/>
      <c r="H22" s="29"/>
      <c r="I22" s="29"/>
      <c r="J22" s="29"/>
      <c r="K22" s="29"/>
      <c r="L22" s="29"/>
      <c r="M22" s="29"/>
      <c r="N22" s="29"/>
      <c r="O22" s="29"/>
      <c r="P22" s="29"/>
      <c r="Q22" s="29"/>
      <c r="R22" s="29"/>
      <c r="S22" s="29"/>
      <c r="T22" s="37"/>
      <c r="U22" s="29"/>
      <c r="V22" s="29"/>
      <c r="W22" s="29"/>
      <c r="X22" s="29"/>
      <c r="Y22" s="29"/>
      <c r="Z22" s="29"/>
    </row>
    <row r="23" spans="1:26">
      <c r="A23" s="24"/>
      <c r="B23" s="35"/>
      <c r="C23" s="29"/>
      <c r="D23" s="29"/>
      <c r="E23" s="29"/>
      <c r="F23" s="29"/>
      <c r="G23" s="29"/>
      <c r="H23" s="29"/>
      <c r="I23" s="29"/>
      <c r="J23" s="29"/>
      <c r="K23" s="29"/>
      <c r="L23" s="29"/>
      <c r="M23" s="29"/>
      <c r="N23" s="29"/>
      <c r="O23" s="29"/>
      <c r="P23" s="29"/>
      <c r="Q23" s="29"/>
      <c r="R23" s="29"/>
      <c r="S23" s="29"/>
      <c r="T23" s="37"/>
      <c r="U23" s="29"/>
      <c r="V23" s="29"/>
      <c r="W23" s="29"/>
      <c r="X23" s="29"/>
      <c r="Y23" s="29"/>
      <c r="Z23" s="29"/>
    </row>
    <row r="24" spans="1:26">
      <c r="A24" s="24"/>
      <c r="B24" s="35"/>
      <c r="C24" s="29"/>
      <c r="D24" s="29"/>
      <c r="E24" s="29"/>
      <c r="F24" s="29"/>
      <c r="G24" s="29"/>
      <c r="H24" s="29"/>
      <c r="I24" s="29"/>
      <c r="J24" s="29"/>
      <c r="K24" s="29"/>
      <c r="L24" s="29"/>
      <c r="M24" s="29"/>
      <c r="N24" s="29"/>
      <c r="O24" s="29"/>
      <c r="P24" s="29"/>
      <c r="Q24" s="29"/>
      <c r="R24" s="29"/>
      <c r="S24" s="29"/>
      <c r="T24" s="37"/>
      <c r="U24" s="29"/>
      <c r="V24" s="29"/>
      <c r="W24" s="29"/>
      <c r="X24" s="29"/>
      <c r="Y24" s="29"/>
      <c r="Z24" s="29"/>
    </row>
    <row r="25" spans="1:26">
      <c r="A25" s="24"/>
      <c r="B25" s="35"/>
      <c r="C25" s="29"/>
      <c r="D25" s="29"/>
      <c r="E25" s="29"/>
      <c r="F25" s="29"/>
      <c r="G25" s="29"/>
      <c r="H25" s="29"/>
      <c r="I25" s="29"/>
      <c r="J25" s="29"/>
      <c r="K25" s="29"/>
      <c r="L25" s="29"/>
      <c r="M25" s="29"/>
      <c r="N25" s="29"/>
      <c r="O25" s="29"/>
      <c r="P25" s="29"/>
      <c r="Q25" s="29"/>
      <c r="R25" s="29"/>
      <c r="S25" s="29"/>
      <c r="T25" s="37"/>
      <c r="U25" s="29"/>
      <c r="V25" s="29"/>
      <c r="W25" s="29"/>
      <c r="X25" s="29"/>
      <c r="Y25" s="29"/>
      <c r="Z25" s="29"/>
    </row>
    <row r="26" spans="1:26">
      <c r="A26" s="24"/>
      <c r="B26" s="35"/>
      <c r="C26" s="29"/>
      <c r="D26" s="29"/>
      <c r="E26" s="29"/>
      <c r="F26" s="29"/>
      <c r="G26" s="29"/>
      <c r="H26" s="29"/>
      <c r="I26" s="29"/>
      <c r="J26" s="29"/>
      <c r="K26" s="29"/>
      <c r="L26" s="29"/>
      <c r="M26" s="29"/>
      <c r="N26" s="29"/>
      <c r="O26" s="29"/>
      <c r="P26" s="29"/>
      <c r="Q26" s="29"/>
      <c r="R26" s="29"/>
      <c r="S26" s="29"/>
      <c r="T26" s="37"/>
      <c r="U26" s="29"/>
      <c r="V26" s="29"/>
      <c r="W26" s="29"/>
      <c r="X26" s="29"/>
      <c r="Y26" s="29"/>
      <c r="Z26" s="29"/>
    </row>
    <row r="27" spans="1:26">
      <c r="A27" s="24"/>
      <c r="B27" s="35"/>
      <c r="C27" s="29"/>
      <c r="D27" s="29"/>
      <c r="E27" s="29"/>
      <c r="F27" s="29"/>
      <c r="G27" s="29"/>
      <c r="H27" s="29"/>
      <c r="I27" s="29"/>
      <c r="J27" s="29"/>
      <c r="K27" s="29"/>
      <c r="L27" s="29"/>
      <c r="M27" s="29"/>
      <c r="N27" s="29"/>
      <c r="O27" s="29"/>
      <c r="P27" s="29"/>
      <c r="Q27" s="29"/>
      <c r="R27" s="29"/>
      <c r="S27" s="29"/>
      <c r="T27" s="37"/>
      <c r="U27" s="29"/>
      <c r="V27" s="29"/>
      <c r="W27" s="29"/>
      <c r="X27" s="29"/>
      <c r="Y27" s="29"/>
      <c r="Z27" s="29"/>
    </row>
    <row r="28" spans="1:26">
      <c r="A28" s="24"/>
      <c r="B28" s="35"/>
      <c r="C28" s="29"/>
      <c r="D28" s="29"/>
      <c r="E28" s="29"/>
      <c r="F28" s="29"/>
      <c r="G28" s="29"/>
      <c r="H28" s="29"/>
      <c r="I28" s="29"/>
      <c r="J28" s="29"/>
      <c r="K28" s="29"/>
      <c r="L28" s="29"/>
      <c r="M28" s="29"/>
      <c r="N28" s="29"/>
      <c r="O28" s="29"/>
      <c r="P28" s="29"/>
      <c r="Q28" s="29"/>
      <c r="R28" s="29"/>
      <c r="S28" s="29"/>
      <c r="T28" s="37"/>
      <c r="U28" s="29"/>
      <c r="V28" s="29"/>
      <c r="W28" s="29"/>
      <c r="X28" s="29"/>
      <c r="Y28" s="29"/>
      <c r="Z28" s="29"/>
    </row>
    <row r="29" spans="1:26">
      <c r="A29" s="24"/>
      <c r="B29" s="35"/>
      <c r="C29" s="29"/>
      <c r="D29" s="29"/>
      <c r="E29" s="29"/>
      <c r="F29" s="29"/>
      <c r="G29" s="29"/>
      <c r="H29" s="29"/>
      <c r="I29" s="29"/>
      <c r="J29" s="29"/>
      <c r="K29" s="29"/>
      <c r="L29" s="29"/>
      <c r="M29" s="29"/>
      <c r="N29" s="29"/>
      <c r="O29" s="29"/>
      <c r="P29" s="29"/>
      <c r="Q29" s="29"/>
      <c r="R29" s="29"/>
      <c r="S29" s="29"/>
      <c r="T29" s="37"/>
      <c r="U29" s="29"/>
      <c r="V29" s="29"/>
      <c r="W29" s="29"/>
      <c r="X29" s="29"/>
      <c r="Y29" s="29"/>
      <c r="Z29" s="29"/>
    </row>
    <row r="30" spans="1:26">
      <c r="A30" s="24"/>
      <c r="B30" s="35"/>
      <c r="C30" s="29"/>
      <c r="D30" s="29"/>
      <c r="E30" s="29"/>
      <c r="F30" s="29"/>
      <c r="G30" s="29"/>
      <c r="H30" s="29"/>
      <c r="I30" s="29"/>
      <c r="J30" s="29"/>
      <c r="K30" s="29"/>
      <c r="L30" s="29"/>
      <c r="M30" s="29"/>
      <c r="N30" s="29"/>
      <c r="O30" s="29"/>
      <c r="P30" s="29"/>
      <c r="Q30" s="29"/>
      <c r="R30" s="29"/>
      <c r="S30" s="29"/>
      <c r="T30" s="37"/>
      <c r="U30" s="29"/>
      <c r="V30" s="29"/>
      <c r="W30" s="29"/>
      <c r="X30" s="29"/>
      <c r="Y30" s="29"/>
      <c r="Z30" s="29"/>
    </row>
    <row r="31" spans="1:26">
      <c r="A31" s="24"/>
      <c r="B31" s="35"/>
      <c r="C31" s="29"/>
      <c r="D31" s="29"/>
      <c r="E31" s="29"/>
      <c r="F31" s="29"/>
      <c r="G31" s="29"/>
      <c r="H31" s="29"/>
      <c r="I31" s="29"/>
      <c r="J31" s="29"/>
      <c r="K31" s="29"/>
      <c r="L31" s="29"/>
      <c r="M31" s="29"/>
      <c r="N31" s="29"/>
      <c r="O31" s="29"/>
      <c r="P31" s="29"/>
      <c r="Q31" s="29"/>
      <c r="R31" s="29"/>
      <c r="S31" s="29"/>
      <c r="T31" s="37"/>
      <c r="U31" s="29"/>
      <c r="V31" s="29"/>
      <c r="W31" s="29"/>
      <c r="X31" s="29"/>
      <c r="Y31" s="29"/>
      <c r="Z31" s="29"/>
    </row>
    <row r="32" spans="1:26">
      <c r="A32" s="24"/>
      <c r="B32" s="35"/>
      <c r="C32" s="29"/>
      <c r="D32" s="29"/>
      <c r="E32" s="29"/>
      <c r="F32" s="29"/>
      <c r="G32" s="29"/>
      <c r="H32" s="29"/>
      <c r="I32" s="29"/>
      <c r="J32" s="36"/>
      <c r="K32" s="29"/>
      <c r="L32" s="29"/>
      <c r="M32" s="29"/>
      <c r="N32" s="29"/>
      <c r="O32" s="29"/>
      <c r="P32" s="29"/>
      <c r="Q32" s="29"/>
      <c r="R32" s="29"/>
      <c r="S32" s="29"/>
      <c r="T32" s="37"/>
      <c r="U32" s="29"/>
      <c r="V32" s="29"/>
      <c r="W32" s="29"/>
      <c r="X32" s="29"/>
      <c r="Y32" s="29"/>
      <c r="Z32" s="29"/>
    </row>
    <row r="33" spans="1:26">
      <c r="A33" s="24"/>
      <c r="B33" s="35"/>
      <c r="C33" s="31"/>
      <c r="D33" s="31"/>
      <c r="E33" s="31"/>
      <c r="F33" s="31"/>
      <c r="G33" s="31"/>
      <c r="H33" s="31"/>
      <c r="I33" s="31"/>
      <c r="J33" s="31"/>
      <c r="K33" s="31"/>
      <c r="L33" s="31"/>
      <c r="M33" s="31"/>
      <c r="N33" s="31"/>
      <c r="O33" s="31"/>
      <c r="P33" s="31"/>
      <c r="Q33" s="31"/>
      <c r="R33" s="31"/>
      <c r="S33" s="31"/>
      <c r="T33" s="37"/>
      <c r="U33" s="29"/>
      <c r="V33" s="29"/>
      <c r="W33" s="29"/>
      <c r="X33" s="29"/>
      <c r="Y33" s="29"/>
      <c r="Z33" s="29"/>
    </row>
    <row r="34" spans="1:26">
      <c r="A34" s="24"/>
      <c r="B34" s="35"/>
      <c r="C34" s="31"/>
      <c r="D34" s="31"/>
      <c r="E34" s="31"/>
      <c r="F34" s="31"/>
      <c r="G34" s="31"/>
      <c r="H34" s="31"/>
      <c r="I34" s="31"/>
      <c r="J34" s="31"/>
      <c r="K34" s="31"/>
      <c r="L34" s="31"/>
      <c r="M34" s="31"/>
      <c r="N34" s="31"/>
      <c r="O34" s="31"/>
      <c r="P34" s="31"/>
      <c r="Q34" s="31"/>
      <c r="R34" s="31"/>
      <c r="S34" s="31"/>
      <c r="T34" s="37"/>
      <c r="U34" s="29"/>
      <c r="V34" s="29"/>
      <c r="W34" s="29"/>
      <c r="X34" s="29"/>
      <c r="Y34" s="29"/>
      <c r="Z34" s="29"/>
    </row>
    <row r="35" spans="1:26">
      <c r="B35" s="34" t="s">
        <v>43</v>
      </c>
      <c r="C35" s="34">
        <f>COUNTIF(Tabell13[BL],$B$35)</f>
        <v>0</v>
      </c>
      <c r="D35" s="34">
        <f>COUNTIF(Tabell13[EN],$B$35)</f>
        <v>0</v>
      </c>
      <c r="E35" s="34">
        <f>COUNTIF(Tabell13[HKK],$B$35)</f>
        <v>0</v>
      </c>
      <c r="F35" s="34">
        <f>COUNTIF(Tabell13[IDH],$B$35)</f>
        <v>0</v>
      </c>
      <c r="G35" s="34">
        <f>COUNTIF(Tabell13[MA],$B$35)</f>
        <v>0</v>
      </c>
      <c r="H35" s="34">
        <f>COUNTIF(Tabell13[NO],$B$35)</f>
        <v>0</v>
      </c>
      <c r="I35" s="34">
        <f>COUNTIF(Tabell13[SO],$B$35)</f>
        <v>0</v>
      </c>
      <c r="J35" s="34">
        <f>COUNTIF(Tabell13[SL],$B$35)</f>
        <v>0</v>
      </c>
      <c r="K35" s="34">
        <f>COUNTIF(Tabell13[SV/ SVA],$B$35)</f>
        <v>0</v>
      </c>
      <c r="L35" s="34">
        <f>COUNTIF(Tabell13[MU],$B$35)</f>
        <v>0</v>
      </c>
      <c r="M35" s="34">
        <f>COUNTIF(Tabell13[ML],$B$35)</f>
        <v>0</v>
      </c>
      <c r="N35" s="34"/>
      <c r="O35" s="34">
        <f>COUNTIF(Tabell13[VEU/MA],$B$35)</f>
        <v>0</v>
      </c>
      <c r="P35" s="34">
        <f>COUNTIF(Tabell13[VEU/NO],$B$35)</f>
        <v>0</v>
      </c>
      <c r="Q35" s="34">
        <f>COUNTIF(Tabell13[VEU/TK],$B$35)</f>
        <v>0</v>
      </c>
      <c r="R35" s="34">
        <f>COUNTIF(Tabell13[VAA/SO],$B$35)</f>
        <v>0</v>
      </c>
      <c r="S35" s="34">
        <f>COUNTIF(Tabell13[MOT/FIN],$B$35)</f>
        <v>0</v>
      </c>
      <c r="T35">
        <f>COUNTIF(Tabell13[MOT/GROV],$B$35)</f>
        <v>0</v>
      </c>
      <c r="U35">
        <f>COUNTIF(Tabell13[KOM],$B$35)</f>
        <v>0</v>
      </c>
      <c r="V35">
        <f>COUNTIF(Tabell13[EST/BL],$B$35)</f>
        <v>0</v>
      </c>
      <c r="W35">
        <f>COUNTIF(Tabell13[EST/MU],$B$35)</f>
        <v>0</v>
      </c>
      <c r="X35">
        <f>COUNTIF(Tabell13[EST/TM],$B$35)</f>
        <v>0</v>
      </c>
      <c r="Y35">
        <f>COUNTIF(Tabell13[EST/TX],$B$35)</f>
        <v>0</v>
      </c>
      <c r="Z35" t="e">
        <f>COUNTIF(#REF!,$B$35)</f>
        <v>#REF!</v>
      </c>
    </row>
    <row r="36" spans="1:26">
      <c r="B36" s="34" t="s">
        <v>44</v>
      </c>
      <c r="C36" s="34">
        <f>COUNTIF(Tabell13[BL],$B$36)</f>
        <v>0</v>
      </c>
      <c r="D36" s="34">
        <f>COUNTIF(Tabell13[EN],$B$36)</f>
        <v>0</v>
      </c>
      <c r="E36" s="34">
        <f>COUNTIF(Tabell13[HKK],$B$36)</f>
        <v>0</v>
      </c>
      <c r="F36" s="34">
        <f>COUNTIF(Tabell13[IDH],$B$36)</f>
        <v>0</v>
      </c>
      <c r="G36" s="34">
        <f>COUNTIF(Tabell13[MA],$B$36)</f>
        <v>0</v>
      </c>
      <c r="H36" s="34">
        <f>COUNTIF(Tabell13[NO],$B$36)</f>
        <v>0</v>
      </c>
      <c r="I36" s="34">
        <f>COUNTIF(Tabell13[SO],$B$36)</f>
        <v>0</v>
      </c>
      <c r="J36" s="34">
        <f>COUNTIF(Tabell13[SL],$B$36)</f>
        <v>0</v>
      </c>
      <c r="K36" s="34">
        <f>COUNTIF(Tabell13[SV/ SVA],$B$36)</f>
        <v>0</v>
      </c>
      <c r="L36" s="34">
        <f>COUNTIF(Tabell13[MU],$B$36)</f>
        <v>0</v>
      </c>
      <c r="M36" s="34">
        <f>COUNTIF(Tabell13[ML],$B$36)</f>
        <v>0</v>
      </c>
      <c r="N36" s="34"/>
      <c r="O36" s="34">
        <f>COUNTIF(Tabell13[VEU/MA],$B$36)</f>
        <v>0</v>
      </c>
      <c r="P36" s="34">
        <f>COUNTIF(Tabell13[VEU/NO],$B$36)</f>
        <v>0</v>
      </c>
      <c r="Q36" s="34">
        <f>COUNTIF(Tabell13[VEU/TK],$B$36)</f>
        <v>0</v>
      </c>
      <c r="R36" s="34">
        <f>COUNTIF(Tabell13[VAA/SO],$B$36)</f>
        <v>0</v>
      </c>
      <c r="S36" s="34">
        <f>COUNTIF(Tabell13[MOT/FIN],$B$36)</f>
        <v>0</v>
      </c>
      <c r="T36">
        <f>COUNTIF(Tabell13[MOT/GROV],$B$35)</f>
        <v>0</v>
      </c>
      <c r="U36">
        <f>COUNTIF(Tabell13[KOM],$B$35)</f>
        <v>0</v>
      </c>
      <c r="V36">
        <f>COUNTIF(Tabell13[EST/BL],$B$35)</f>
        <v>0</v>
      </c>
      <c r="W36">
        <f>COUNTIF(Tabell13[EST/MU],$B$35)</f>
        <v>0</v>
      </c>
      <c r="X36">
        <f>COUNTIF(Tabell13[EST/TM],$B$35)</f>
        <v>0</v>
      </c>
      <c r="Y36">
        <f>COUNTIF(Tabell13[EST/TX],$B$35)</f>
        <v>0</v>
      </c>
    </row>
    <row r="37" spans="1:26">
      <c r="B37" s="34" t="s">
        <v>45</v>
      </c>
      <c r="C37" s="34">
        <f>COUNTIF(Tabell13[BL],$B$37)</f>
        <v>0</v>
      </c>
      <c r="D37" s="34">
        <f>COUNTIF(Tabell13[EN],$B$37)</f>
        <v>0</v>
      </c>
      <c r="E37" s="34">
        <f>COUNTIF(Tabell13[HKK],$B$37)</f>
        <v>0</v>
      </c>
      <c r="F37" s="34">
        <f>COUNTIF(Tabell13[IDH],$B$37)</f>
        <v>0</v>
      </c>
      <c r="G37" s="34">
        <f>COUNTIF(Tabell13[MA],$B$37)</f>
        <v>0</v>
      </c>
      <c r="H37" s="34">
        <f>COUNTIF(Tabell13[NO],$B$37)</f>
        <v>0</v>
      </c>
      <c r="I37" s="34">
        <f>COUNTIF(Tabell13[SO],$B$37)</f>
        <v>0</v>
      </c>
      <c r="J37" s="34">
        <f>COUNTIF(Tabell13[SL],$B$37)</f>
        <v>0</v>
      </c>
      <c r="K37" s="34">
        <f>COUNTIF(Tabell13[SV/ SVA],$B$37)</f>
        <v>0</v>
      </c>
      <c r="L37" s="34">
        <f>COUNTIF(Tabell13[MU],$B$37)</f>
        <v>0</v>
      </c>
      <c r="M37" s="34">
        <f>COUNTIF(Tabell13[ML],$B$37)</f>
        <v>0</v>
      </c>
      <c r="N37" s="34"/>
      <c r="O37" s="34">
        <f>COUNTIF(Tabell13[VEU/MA],$B$37)</f>
        <v>0</v>
      </c>
      <c r="P37" s="34">
        <f>COUNTIF(Tabell13[VEU/NO],$B$37)</f>
        <v>0</v>
      </c>
      <c r="Q37" s="34">
        <f>COUNTIF(Tabell13[VEU/TK],$B$37)</f>
        <v>0</v>
      </c>
      <c r="R37" s="34">
        <f>COUNTIF(Tabell13[VAA/SO],$B$37)</f>
        <v>0</v>
      </c>
      <c r="S37" s="34">
        <f>COUNTIF(Tabell13[MOT/FIN],$B$37)</f>
        <v>0</v>
      </c>
      <c r="T37">
        <f>COUNTIF(Tabell13[MOT/GROV],$B$35)</f>
        <v>0</v>
      </c>
      <c r="U37">
        <f>COUNTIF(Tabell13[KOM],$B$35)</f>
        <v>0</v>
      </c>
      <c r="V37">
        <f>COUNTIF(Tabell13[EST/BL],$B$35)</f>
        <v>0</v>
      </c>
      <c r="W37">
        <f>COUNTIF(Tabell13[EST/MU],$B$35)</f>
        <v>0</v>
      </c>
      <c r="X37">
        <f>COUNTIF(Tabell13[EST/TM],$B$35)</f>
        <v>0</v>
      </c>
      <c r="Y37">
        <f>COUNTIF(Tabell13[EST/TX],$B$35)</f>
        <v>0</v>
      </c>
    </row>
    <row r="38" spans="1:26">
      <c r="B38" s="34" t="s">
        <v>46</v>
      </c>
      <c r="C38" s="34">
        <f>COUNTIF(Tabell13[BL],$B$38)</f>
        <v>0</v>
      </c>
      <c r="D38" s="34">
        <f>COUNTIF(Tabell13[EN],$B$38)</f>
        <v>0</v>
      </c>
      <c r="E38" s="34">
        <f>COUNTIF(Tabell13[HKK],$B$38)</f>
        <v>0</v>
      </c>
      <c r="F38" s="34">
        <f>COUNTIF(Tabell13[IDH],$B$38)</f>
        <v>0</v>
      </c>
      <c r="G38" s="34">
        <f>COUNTIF(Tabell13[MA],$B$38)</f>
        <v>0</v>
      </c>
      <c r="H38" s="34">
        <f>COUNTIF(Tabell13[NO],$B$38)</f>
        <v>0</v>
      </c>
      <c r="I38" s="34">
        <f>COUNTIF(Tabell13[SO],$B$38)</f>
        <v>0</v>
      </c>
      <c r="J38" s="34">
        <f>COUNTIF(Tabell13[SL],$B$38)</f>
        <v>0</v>
      </c>
      <c r="K38" s="34">
        <f>COUNTIF(Tabell13[SV/ SVA],$B$38)</f>
        <v>0</v>
      </c>
      <c r="L38" s="34">
        <f>COUNTIF(Tabell13[MU],$B$38)</f>
        <v>0</v>
      </c>
      <c r="M38" s="34">
        <f>COUNTIF(Tabell13[ML],$B$38)</f>
        <v>0</v>
      </c>
      <c r="N38" s="34"/>
      <c r="O38" s="34">
        <f>COUNTIF(Tabell13[VEU/MA],$B$38)</f>
        <v>0</v>
      </c>
      <c r="P38" s="34">
        <f>COUNTIF(Tabell13[VEU/NO],$B$38)</f>
        <v>0</v>
      </c>
      <c r="Q38" s="34">
        <f>COUNTIF(Tabell13[VEU/TK],$B$38)</f>
        <v>0</v>
      </c>
      <c r="R38" s="34">
        <f>COUNTIF(Tabell13[VAA/SO],$B$38)</f>
        <v>0</v>
      </c>
      <c r="S38" s="34">
        <f>COUNTIF(Tabell13[MOT/FIN],$B$38)</f>
        <v>0</v>
      </c>
      <c r="T38">
        <f>COUNTIF(Tabell13[MOT/GROV],$B$35)</f>
        <v>0</v>
      </c>
      <c r="U38">
        <f>COUNTIF(Tabell13[KOM],$B$35)</f>
        <v>0</v>
      </c>
      <c r="V38">
        <f>COUNTIF(Tabell13[EST/BL],$B$35)</f>
        <v>0</v>
      </c>
      <c r="W38">
        <f>COUNTIF(Tabell13[EST/MU],$B$35)</f>
        <v>0</v>
      </c>
      <c r="X38">
        <f>COUNTIF(Tabell13[EST/TM],$B$35)</f>
        <v>0</v>
      </c>
      <c r="Y38">
        <f>COUNTIF(Tabell13[EST/TX],$B$35)</f>
        <v>0</v>
      </c>
      <c r="Z38" s="24" t="e">
        <f>COUNTIF(#REF!,$B$38)</f>
        <v>#REF!</v>
      </c>
    </row>
    <row r="39" spans="1:26">
      <c r="B39" s="34" t="s">
        <v>57</v>
      </c>
      <c r="C39" s="34">
        <f>COUNTIF(Tabell13[BL],$B$39)</f>
        <v>0</v>
      </c>
      <c r="D39" s="34">
        <f>COUNTIF(Tabell13[EN],$B$39)</f>
        <v>0</v>
      </c>
      <c r="E39" s="34">
        <f>COUNTIF(Tabell13[HKK],$B$39)</f>
        <v>0</v>
      </c>
      <c r="F39" s="34">
        <f>COUNTIF(Tabell13[IDH],$B$39)</f>
        <v>0</v>
      </c>
      <c r="G39" s="34">
        <f>COUNTIF(Tabell13[MA],$B$39)</f>
        <v>0</v>
      </c>
      <c r="H39" s="34">
        <f>COUNTIF(Tabell13[NO],$B$39)</f>
        <v>0</v>
      </c>
      <c r="I39" s="34">
        <f>COUNTIF(Tabell13[SO],$B$39)</f>
        <v>0</v>
      </c>
      <c r="J39" s="34">
        <f>COUNTIF(Tabell13[SL],$B$39)</f>
        <v>0</v>
      </c>
      <c r="K39" s="34">
        <f>COUNTIF(Tabell13[SV/ SVA],$B$39)</f>
        <v>0</v>
      </c>
      <c r="L39" s="34">
        <f>COUNTIF(Tabell13[MU],$B$39)</f>
        <v>0</v>
      </c>
      <c r="M39" s="34">
        <f>COUNTIF(Tabell13[ML],$B$39)</f>
        <v>0</v>
      </c>
      <c r="N39" s="34"/>
      <c r="O39" s="34">
        <f>COUNTIF(Tabell13[VEU/MA],$B$39)</f>
        <v>0</v>
      </c>
      <c r="P39" s="34">
        <f>COUNTIF(Tabell13[VEU/NO],$B$39)</f>
        <v>0</v>
      </c>
      <c r="Q39" s="34">
        <f>COUNTIF(Tabell13[VEU/TK],$B$39)</f>
        <v>0</v>
      </c>
      <c r="R39" s="34">
        <f>COUNTIF(Tabell13[VAA/SO],$B$39)</f>
        <v>0</v>
      </c>
      <c r="S39" s="34">
        <f>COUNTIF(Tabell13[MOT/FIN],$B$39)</f>
        <v>0</v>
      </c>
      <c r="T39">
        <f>COUNTIF(Tabell13[MOT/GROV],$B$35)</f>
        <v>0</v>
      </c>
      <c r="U39">
        <f>COUNTIF(Tabell13[KOM],$B$35)</f>
        <v>0</v>
      </c>
      <c r="V39">
        <f>COUNTIF(Tabell13[EST/BL],$B$35)</f>
        <v>0</v>
      </c>
      <c r="W39">
        <f>COUNTIF(Tabell13[EST/MU],$B$35)</f>
        <v>0</v>
      </c>
      <c r="X39">
        <f>COUNTIF(Tabell13[EST/TM],$B$35)</f>
        <v>0</v>
      </c>
      <c r="Y39">
        <f>COUNTIF(Tabell13[EST/TX],$B$35)</f>
        <v>0</v>
      </c>
      <c r="Z39" s="24" t="e">
        <f>COUNTIF(#REF!,$B$39)</f>
        <v>#REF!</v>
      </c>
    </row>
  </sheetData>
  <mergeCells count="11">
    <mergeCell ref="G7:J7"/>
    <mergeCell ref="N7:AA7"/>
    <mergeCell ref="A3:B3"/>
    <mergeCell ref="C3:F4"/>
    <mergeCell ref="G3:J4"/>
    <mergeCell ref="N3:AA3"/>
    <mergeCell ref="N4:AA4"/>
    <mergeCell ref="C5:F6"/>
    <mergeCell ref="G5:J6"/>
    <mergeCell ref="N5:AA5"/>
    <mergeCell ref="N6:AA6"/>
  </mergeCells>
  <phoneticPr fontId="19" type="noConversion"/>
  <conditionalFormatting sqref="C19:S34 C18:R18 T19:Z19 U20:Z34">
    <cfRule type="containsText" dxfId="88" priority="158" operator="containsText" text="blå">
      <formula>NOT(ISERROR(SEARCH("blå",C18)))</formula>
    </cfRule>
    <cfRule type="containsText" dxfId="87" priority="159" operator="containsText" text="grön">
      <formula>NOT(ISERROR(SEARCH("grön",C18)))</formula>
    </cfRule>
    <cfRule type="containsText" dxfId="86" priority="160" operator="containsText" text="orange">
      <formula>NOT(ISERROR(SEARCH("orange",C18)))</formula>
    </cfRule>
    <cfRule type="endsWith" dxfId="85" priority="161" operator="endsWith" text="gul">
      <formula>RIGHT(C18,LEN("gul"))="gul"</formula>
    </cfRule>
    <cfRule type="containsText" dxfId="84" priority="162" operator="containsText" text="röd">
      <formula>NOT(ISERROR(SEARCH("röd",C18)))</formula>
    </cfRule>
  </conditionalFormatting>
  <conditionalFormatting sqref="C19:S34 C18:R18 T19:Z19 U20:Z34">
    <cfRule type="cellIs" dxfId="83" priority="154" operator="equal">
      <formula>"orange (gr)"</formula>
    </cfRule>
    <cfRule type="cellIs" dxfId="82" priority="155" operator="equal">
      <formula>"röd (gr)"</formula>
    </cfRule>
    <cfRule type="cellIs" dxfId="81" priority="156" operator="equal">
      <formula>"grön (gr)"</formula>
    </cfRule>
    <cfRule type="cellIs" dxfId="80" priority="157" operator="equal">
      <formula>"gul (gr)"</formula>
    </cfRule>
  </conditionalFormatting>
  <conditionalFormatting sqref="T20:T34">
    <cfRule type="containsText" dxfId="79" priority="41" operator="containsText" text="blå">
      <formula>NOT(ISERROR(SEARCH("blå",T20)))</formula>
    </cfRule>
    <cfRule type="containsText" dxfId="78" priority="42" operator="containsText" text="grön">
      <formula>NOT(ISERROR(SEARCH("grön",T20)))</formula>
    </cfRule>
    <cfRule type="containsText" dxfId="77" priority="43" operator="containsText" text="orange">
      <formula>NOT(ISERROR(SEARCH("orange",T20)))</formula>
    </cfRule>
    <cfRule type="endsWith" dxfId="76" priority="44" operator="endsWith" text="gul">
      <formula>RIGHT(T20,LEN("gul"))="gul"</formula>
    </cfRule>
    <cfRule type="containsText" dxfId="75" priority="45" operator="containsText" text="röd">
      <formula>NOT(ISERROR(SEARCH("röd",T20)))</formula>
    </cfRule>
  </conditionalFormatting>
  <conditionalFormatting sqref="T20:T34">
    <cfRule type="cellIs" dxfId="74" priority="37" operator="equal">
      <formula>"orange (gr)"</formula>
    </cfRule>
    <cfRule type="cellIs" dxfId="73" priority="38" operator="equal">
      <formula>"röd (gr)"</formula>
    </cfRule>
    <cfRule type="cellIs" dxfId="72" priority="39" operator="equal">
      <formula>"grön (gr)"</formula>
    </cfRule>
    <cfRule type="cellIs" dxfId="71" priority="40" operator="equal">
      <formula>"gul (gr)"</formula>
    </cfRule>
  </conditionalFormatting>
  <conditionalFormatting sqref="X13">
    <cfRule type="containsText" dxfId="70" priority="32" operator="containsText" text="blå">
      <formula>NOT(ISERROR(SEARCH("blå",X13)))</formula>
    </cfRule>
    <cfRule type="containsText" dxfId="69" priority="33" operator="containsText" text="grön">
      <formula>NOT(ISERROR(SEARCH("grön",X13)))</formula>
    </cfRule>
    <cfRule type="containsText" dxfId="68" priority="34" operator="containsText" text="orange">
      <formula>NOT(ISERROR(SEARCH("orange",X13)))</formula>
    </cfRule>
    <cfRule type="endsWith" dxfId="67" priority="35" operator="endsWith" text="gul">
      <formula>RIGHT(X13,LEN("gul"))="gul"</formula>
    </cfRule>
    <cfRule type="containsText" dxfId="66" priority="36" operator="containsText" text="röd">
      <formula>NOT(ISERROR(SEARCH("röd",X13)))</formula>
    </cfRule>
  </conditionalFormatting>
  <conditionalFormatting sqref="X13">
    <cfRule type="cellIs" dxfId="65" priority="28" operator="equal">
      <formula>"orange (gr)"</formula>
    </cfRule>
    <cfRule type="cellIs" dxfId="64" priority="29" operator="equal">
      <formula>"röd (gr)"</formula>
    </cfRule>
    <cfRule type="cellIs" dxfId="63" priority="30" operator="equal">
      <formula>"grön (gr)"</formula>
    </cfRule>
    <cfRule type="cellIs" dxfId="62" priority="31" operator="equal">
      <formula>"gul (gr)"</formula>
    </cfRule>
  </conditionalFormatting>
  <conditionalFormatting sqref="S18:Z18">
    <cfRule type="containsText" dxfId="61" priority="14" operator="containsText" text="blå">
      <formula>NOT(ISERROR(SEARCH("blå",S18)))</formula>
    </cfRule>
    <cfRule type="containsText" dxfId="60" priority="15" operator="containsText" text="grön">
      <formula>NOT(ISERROR(SEARCH("grön",S18)))</formula>
    </cfRule>
    <cfRule type="containsText" dxfId="59" priority="16" operator="containsText" text="orange">
      <formula>NOT(ISERROR(SEARCH("orange",S18)))</formula>
    </cfRule>
    <cfRule type="endsWith" dxfId="58" priority="17" operator="endsWith" text="gul">
      <formula>RIGHT(S18,LEN("gul"))="gul"</formula>
    </cfRule>
    <cfRule type="containsText" dxfId="57" priority="18" operator="containsText" text="röd">
      <formula>NOT(ISERROR(SEARCH("röd",S18)))</formula>
    </cfRule>
  </conditionalFormatting>
  <conditionalFormatting sqref="S18:Z18">
    <cfRule type="cellIs" dxfId="56" priority="10" operator="equal">
      <formula>"orange (gr)"</formula>
    </cfRule>
    <cfRule type="cellIs" dxfId="55" priority="11" operator="equal">
      <formula>"röd (gr)"</formula>
    </cfRule>
    <cfRule type="cellIs" dxfId="54" priority="12" operator="equal">
      <formula>"grön (gr)"</formula>
    </cfRule>
    <cfRule type="cellIs" dxfId="53" priority="13" operator="equal">
      <formula>"gul (gr)"</formula>
    </cfRule>
  </conditionalFormatting>
  <dataValidations count="1">
    <dataValidation type="list" allowBlank="1" showInputMessage="1" showErrorMessage="1" sqref="C18:S34 T18:Z34" xr:uid="{00000000-0002-0000-0000-000000000000}">
      <formula1>utveckling</formula1>
    </dataValidation>
  </dataValidations>
  <pageMargins left="0.43307086614173229" right="0.39370078740157483" top="0.55118110236220474" bottom="0.35433070866141736" header="0.31496062992125984" footer="0.31496062992125984"/>
  <pageSetup paperSize="9" orientation="landscape" r:id="rId1"/>
  <headerFooter>
    <oddHeader xml:space="preserve">&amp;L
</oddHeader>
  </headerFooter>
  <ignoredErrors>
    <ignoredError sqref="U18:Z34" calculatedColumn="1"/>
  </ignoredErrors>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7A565-9427-4514-B25B-C58C583B84B7}">
  <dimension ref="A1:A7"/>
  <sheetViews>
    <sheetView tabSelected="1" workbookViewId="0">
      <selection activeCell="A7" sqref="A7"/>
    </sheetView>
  </sheetViews>
  <sheetFormatPr defaultRowHeight="15.5"/>
  <cols>
    <col min="1" max="1" width="113" style="47" customWidth="1"/>
    <col min="2" max="16384" width="8.6640625" style="47"/>
  </cols>
  <sheetData>
    <row r="1" spans="1:1" s="45" customFormat="1">
      <c r="A1" s="45" t="s">
        <v>95</v>
      </c>
    </row>
    <row r="3" spans="1:1" ht="62">
      <c r="A3" s="46" t="s">
        <v>91</v>
      </c>
    </row>
    <row r="4" spans="1:1" s="49" customFormat="1" ht="77.5">
      <c r="A4" s="48" t="s">
        <v>92</v>
      </c>
    </row>
    <row r="5" spans="1:1" s="49" customFormat="1" ht="31">
      <c r="A5" s="48" t="s">
        <v>93</v>
      </c>
    </row>
    <row r="6" spans="1:1">
      <c r="A6" s="50"/>
    </row>
    <row r="7" spans="1:1" s="49" customFormat="1" ht="31">
      <c r="A7" s="51" t="s">
        <v>94</v>
      </c>
    </row>
  </sheetData>
  <hyperlinks>
    <hyperlink ref="A7" r:id="rId1" display="mailto:informationssakerhet@grundskola.goteborg.se" xr:uid="{3A0D08DE-BED9-4120-A0AA-5A136FBA0AC3}"/>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election activeCell="A9" sqref="A1:A9"/>
    </sheetView>
  </sheetViews>
  <sheetFormatPr defaultRowHeight="14"/>
  <cols>
    <col min="1" max="1" width="11.33203125" customWidth="1"/>
  </cols>
  <sheetData>
    <row r="1" spans="1:1">
      <c r="A1" t="s">
        <v>43</v>
      </c>
    </row>
    <row r="2" spans="1:1">
      <c r="A2" t="s">
        <v>44</v>
      </c>
    </row>
    <row r="3" spans="1:1">
      <c r="A3" t="s">
        <v>45</v>
      </c>
    </row>
    <row r="4" spans="1:1">
      <c r="A4" t="s">
        <v>46</v>
      </c>
    </row>
    <row r="5" spans="1:1">
      <c r="A5" t="s">
        <v>57</v>
      </c>
    </row>
    <row r="6" spans="1:1">
      <c r="A6" t="s">
        <v>66</v>
      </c>
    </row>
    <row r="7" spans="1:1">
      <c r="A7" t="s">
        <v>63</v>
      </c>
    </row>
    <row r="8" spans="1:1">
      <c r="A8" t="s">
        <v>54</v>
      </c>
    </row>
    <row r="9" spans="1:1">
      <c r="A9" t="s">
        <v>60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586A532E60CE4B49B7F00345F890D09F" ma:contentTypeVersion="10" ma:contentTypeDescription="Skapa ett nytt dokument." ma:contentTypeScope="" ma:versionID="e5d009412c22d0017c9ea57bf7536553">
  <xsd:schema xmlns:xsd="http://www.w3.org/2001/XMLSchema" xmlns:xs="http://www.w3.org/2001/XMLSchema" xmlns:p="http://schemas.microsoft.com/office/2006/metadata/properties" xmlns:ns2="42a2877c-55e0-482f-92bf-2dd5ab0aa73a" xmlns:ns3="61b43d71-18df-4913-b4c7-55c50cc463ee" targetNamespace="http://schemas.microsoft.com/office/2006/metadata/properties" ma:root="true" ma:fieldsID="681f5e057669cec9e9127cdbf4a9199e" ns2:_="" ns3:_="">
    <xsd:import namespace="42a2877c-55e0-482f-92bf-2dd5ab0aa73a"/>
    <xsd:import namespace="61b43d71-18df-4913-b4c7-55c50cc463e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a2877c-55e0-482f-92bf-2dd5ab0aa7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1b43d71-18df-4913-b4c7-55c50cc463ee"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466C199-83C0-4945-AC15-9DA31E008667}">
  <ds:schemaRefs>
    <ds:schemaRef ds:uri="http://schemas.microsoft.com/sharepoint/v3/contenttype/forms"/>
  </ds:schemaRefs>
</ds:datastoreItem>
</file>

<file path=customXml/itemProps2.xml><?xml version="1.0" encoding="utf-8"?>
<ds:datastoreItem xmlns:ds="http://schemas.openxmlformats.org/officeDocument/2006/customXml" ds:itemID="{A5AB87BB-7C8F-4D86-B31C-FF21FB4C1B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a2877c-55e0-482f-92bf-2dd5ab0aa73a"/>
    <ds:schemaRef ds:uri="61b43d71-18df-4913-b4c7-55c50cc463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3B616F6-10A8-4F01-A1D5-DADA6EC7221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42a2877c-55e0-482f-92bf-2dd5ab0aa73a"/>
    <ds:schemaRef ds:uri="http://purl.org/dc/elements/1.1/"/>
    <ds:schemaRef ds:uri="http://schemas.microsoft.com/office/2006/metadata/properties"/>
    <ds:schemaRef ds:uri="61b43d71-18df-4913-b4c7-55c50cc463e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Kalkylblad</vt:lpstr>
      </vt:variant>
      <vt:variant>
        <vt:i4>5</vt:i4>
      </vt:variant>
      <vt:variant>
        <vt:lpstr>Namngivna områden</vt:lpstr>
      </vt:variant>
      <vt:variant>
        <vt:i4>2</vt:i4>
      </vt:variant>
    </vt:vector>
  </HeadingPairs>
  <TitlesOfParts>
    <vt:vector size="7" baseType="lpstr">
      <vt:lpstr>Exempel</vt:lpstr>
      <vt:lpstr>Blad1</vt:lpstr>
      <vt:lpstr>Tom mall</vt:lpstr>
      <vt:lpstr>Hanteringsanvisningar matrisen</vt:lpstr>
      <vt:lpstr>Blad2</vt:lpstr>
      <vt:lpstr>KU</vt:lpstr>
      <vt:lpstr>utveckling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Erika Isaksson</dc:creator>
  <cp:keywords/>
  <dc:description/>
  <cp:lastModifiedBy>Anneli Holmén Hilding</cp:lastModifiedBy>
  <cp:revision/>
  <dcterms:created xsi:type="dcterms:W3CDTF">2015-09-15T12:19:06Z</dcterms:created>
  <dcterms:modified xsi:type="dcterms:W3CDTF">2023-06-22T13:27:48Z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0x010100586A532E60CE4B49B7F00345F890D09F</vt:lpwstr>
  </property>
</Properties>
</file>